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iroslava.sykorova\Desktop\Rozpočty neoceněné\"/>
    </mc:Choice>
  </mc:AlternateContent>
  <bookViews>
    <workbookView xWindow="0" yWindow="0" windowWidth="0" windowHeight="0"/>
  </bookViews>
  <sheets>
    <sheet name="Rekapitulace stavby" sheetId="1" r:id="rId1"/>
    <sheet name="SO 001a - VEDLEJŠÍ A OSTA..." sheetId="2" r:id="rId2"/>
    <sheet name="SO 001b - VEDLEJŠÍ A OSTA..." sheetId="3" r:id="rId3"/>
    <sheet name="SO 101a - CHODNÍKY - UZNA..." sheetId="4" r:id="rId4"/>
    <sheet name="SO 101b - CHODNÍKY - NEUZ..." sheetId="5" r:id="rId5"/>
    <sheet name="SO 401 - NASVĚTLENÍ PŘECH..." sheetId="6" r:id="rId6"/>
    <sheet name="SO 402 - NASVĚTLENÍ PŘECH..." sheetId="7" r:id="rId7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'SO 001a - VEDLEJŠÍ A OSTA...'!$C$119:$K$134</definedName>
    <definedName name="_xlnm.Print_Area" localSheetId="1">'SO 001a - VEDLEJŠÍ A OSTA...'!$C$4:$J$76,'SO 001a - VEDLEJŠÍ A OSTA...'!$C$82:$J$101,'SO 001a - VEDLEJŠÍ A OSTA...'!$C$107:$K$134</definedName>
    <definedName name="_xlnm.Print_Titles" localSheetId="1">'SO 001a - VEDLEJŠÍ A OSTA...'!$119:$119</definedName>
    <definedName name="_xlnm._FilterDatabase" localSheetId="2" hidden="1">'SO 001b - VEDLEJŠÍ A OSTA...'!$C$118:$K$126</definedName>
    <definedName name="_xlnm.Print_Area" localSheetId="2">'SO 001b - VEDLEJŠÍ A OSTA...'!$C$4:$J$76,'SO 001b - VEDLEJŠÍ A OSTA...'!$C$82:$J$100,'SO 001b - VEDLEJŠÍ A OSTA...'!$C$106:$K$126</definedName>
    <definedName name="_xlnm.Print_Titles" localSheetId="2">'SO 001b - VEDLEJŠÍ A OSTA...'!$118:$118</definedName>
    <definedName name="_xlnm._FilterDatabase" localSheetId="3" hidden="1">'SO 101a - CHODNÍKY - UZNA...'!$C$124:$K$527</definedName>
    <definedName name="_xlnm.Print_Area" localSheetId="3">'SO 101a - CHODNÍKY - UZNA...'!$C$4:$J$76,'SO 101a - CHODNÍKY - UZNA...'!$C$82:$J$106,'SO 101a - CHODNÍKY - UZNA...'!$C$112:$K$527</definedName>
    <definedName name="_xlnm.Print_Titles" localSheetId="3">'SO 101a - CHODNÍKY - UZNA...'!$124:$124</definedName>
    <definedName name="_xlnm._FilterDatabase" localSheetId="4" hidden="1">'SO 101b - CHODNÍKY - NEUZ...'!$C$120:$K$192</definedName>
    <definedName name="_xlnm.Print_Area" localSheetId="4">'SO 101b - CHODNÍKY - NEUZ...'!$C$4:$J$76,'SO 101b - CHODNÍKY - NEUZ...'!$C$82:$J$102,'SO 101b - CHODNÍKY - NEUZ...'!$C$108:$K$192</definedName>
    <definedName name="_xlnm.Print_Titles" localSheetId="4">'SO 101b - CHODNÍKY - NEUZ...'!$120:$120</definedName>
    <definedName name="_xlnm._FilterDatabase" localSheetId="5" hidden="1">'SO 401 - NASVĚTLENÍ PŘECH...'!$C$119:$K$193</definedName>
    <definedName name="_xlnm.Print_Area" localSheetId="5">'SO 401 - NASVĚTLENÍ PŘECH...'!$C$4:$J$76,'SO 401 - NASVĚTLENÍ PŘECH...'!$C$82:$J$101,'SO 401 - NASVĚTLENÍ PŘECH...'!$C$107:$K$193</definedName>
    <definedName name="_xlnm.Print_Titles" localSheetId="5">'SO 401 - NASVĚTLENÍ PŘECH...'!$119:$119</definedName>
    <definedName name="_xlnm._FilterDatabase" localSheetId="6" hidden="1">'SO 402 - NASVĚTLENÍ PŘECH...'!$C$119:$K$185</definedName>
    <definedName name="_xlnm.Print_Area" localSheetId="6">'SO 402 - NASVĚTLENÍ PŘECH...'!$C$4:$J$76,'SO 402 - NASVĚTLENÍ PŘECH...'!$C$82:$J$101,'SO 402 - NASVĚTLENÍ PŘECH...'!$C$107:$K$185</definedName>
    <definedName name="_xlnm.Print_Titles" localSheetId="6">'SO 402 - NASVĚTLENÍ PŘECH...'!$119:$119</definedName>
  </definedNames>
  <calcPr/>
</workbook>
</file>

<file path=xl/calcChain.xml><?xml version="1.0" encoding="utf-8"?>
<calcChain xmlns="http://schemas.openxmlformats.org/spreadsheetml/2006/main">
  <c i="7" l="1" r="T161"/>
  <c r="J37"/>
  <c r="J36"/>
  <c i="1" r="AY100"/>
  <c i="7" r="J35"/>
  <c i="1" r="AX100"/>
  <c i="7"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J117"/>
  <c r="F114"/>
  <c r="E112"/>
  <c r="J92"/>
  <c r="F89"/>
  <c r="E87"/>
  <c r="J21"/>
  <c r="E21"/>
  <c r="J116"/>
  <c r="J20"/>
  <c r="J18"/>
  <c r="E18"/>
  <c r="F117"/>
  <c r="J17"/>
  <c r="J15"/>
  <c r="E15"/>
  <c r="F91"/>
  <c r="J14"/>
  <c r="J12"/>
  <c r="J89"/>
  <c r="E7"/>
  <c r="E85"/>
  <c i="6" r="J37"/>
  <c r="J36"/>
  <c i="1" r="AY99"/>
  <c i="6" r="J35"/>
  <c i="1" r="AX99"/>
  <c i="6"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J117"/>
  <c r="F114"/>
  <c r="E112"/>
  <c r="J92"/>
  <c r="F89"/>
  <c r="E87"/>
  <c r="J21"/>
  <c r="E21"/>
  <c r="J116"/>
  <c r="J20"/>
  <c r="J18"/>
  <c r="E18"/>
  <c r="F117"/>
  <c r="J17"/>
  <c r="J15"/>
  <c r="E15"/>
  <c r="F116"/>
  <c r="J14"/>
  <c r="J12"/>
  <c r="J89"/>
  <c r="E7"/>
  <c r="E85"/>
  <c i="5" r="J37"/>
  <c r="J36"/>
  <c i="1" r="AY98"/>
  <c i="5" r="J35"/>
  <c i="1" r="AX98"/>
  <c i="5" r="BI192"/>
  <c r="BH192"/>
  <c r="BG192"/>
  <c r="BF192"/>
  <c r="T192"/>
  <c r="T191"/>
  <c r="R192"/>
  <c r="R191"/>
  <c r="P192"/>
  <c r="P191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26"/>
  <c r="BH126"/>
  <c r="BG126"/>
  <c r="BF126"/>
  <c r="T126"/>
  <c r="R126"/>
  <c r="P126"/>
  <c r="BI124"/>
  <c r="BH124"/>
  <c r="BG124"/>
  <c r="BF124"/>
  <c r="T124"/>
  <c r="R124"/>
  <c r="P124"/>
  <c r="J118"/>
  <c r="F115"/>
  <c r="E113"/>
  <c r="J92"/>
  <c r="F89"/>
  <c r="E87"/>
  <c r="J21"/>
  <c r="E21"/>
  <c r="J117"/>
  <c r="J20"/>
  <c r="J18"/>
  <c r="E18"/>
  <c r="F92"/>
  <c r="J17"/>
  <c r="J15"/>
  <c r="E15"/>
  <c r="F117"/>
  <c r="J14"/>
  <c r="J12"/>
  <c r="J115"/>
  <c r="E7"/>
  <c r="E111"/>
  <c i="4" r="J37"/>
  <c r="J36"/>
  <c i="1" r="AY97"/>
  <c i="4" r="J35"/>
  <c i="1" r="AX97"/>
  <c i="4" r="BI527"/>
  <c r="BH527"/>
  <c r="BG527"/>
  <c r="BF527"/>
  <c r="T527"/>
  <c r="T526"/>
  <c r="R527"/>
  <c r="R526"/>
  <c r="P527"/>
  <c r="P526"/>
  <c r="BI524"/>
  <c r="BH524"/>
  <c r="BG524"/>
  <c r="BF524"/>
  <c r="T524"/>
  <c r="R524"/>
  <c r="P524"/>
  <c r="BI522"/>
  <c r="BH522"/>
  <c r="BG522"/>
  <c r="BF522"/>
  <c r="T522"/>
  <c r="R522"/>
  <c r="P522"/>
  <c r="BI520"/>
  <c r="BH520"/>
  <c r="BG520"/>
  <c r="BF520"/>
  <c r="T520"/>
  <c r="R520"/>
  <c r="P520"/>
  <c r="BI519"/>
  <c r="BH519"/>
  <c r="BG519"/>
  <c r="BF519"/>
  <c r="T519"/>
  <c r="R519"/>
  <c r="P519"/>
  <c r="BI518"/>
  <c r="BH518"/>
  <c r="BG518"/>
  <c r="BF518"/>
  <c r="T518"/>
  <c r="R518"/>
  <c r="P518"/>
  <c r="BI515"/>
  <c r="BH515"/>
  <c r="BG515"/>
  <c r="BF515"/>
  <c r="T515"/>
  <c r="R515"/>
  <c r="P515"/>
  <c r="BI510"/>
  <c r="BH510"/>
  <c r="BG510"/>
  <c r="BF510"/>
  <c r="T510"/>
  <c r="R510"/>
  <c r="P510"/>
  <c r="BI507"/>
  <c r="BH507"/>
  <c r="BG507"/>
  <c r="BF507"/>
  <c r="T507"/>
  <c r="R507"/>
  <c r="P507"/>
  <c r="BI501"/>
  <c r="BH501"/>
  <c r="BG501"/>
  <c r="BF501"/>
  <c r="T501"/>
  <c r="R501"/>
  <c r="P501"/>
  <c r="BI493"/>
  <c r="BH493"/>
  <c r="BG493"/>
  <c r="BF493"/>
  <c r="T493"/>
  <c r="R493"/>
  <c r="P493"/>
  <c r="BI490"/>
  <c r="BH490"/>
  <c r="BG490"/>
  <c r="BF490"/>
  <c r="T490"/>
  <c r="R490"/>
  <c r="P490"/>
  <c r="BI488"/>
  <c r="BH488"/>
  <c r="BG488"/>
  <c r="BF488"/>
  <c r="T488"/>
  <c r="R488"/>
  <c r="P488"/>
  <c r="BI484"/>
  <c r="BH484"/>
  <c r="BG484"/>
  <c r="BF484"/>
  <c r="T484"/>
  <c r="R484"/>
  <c r="P484"/>
  <c r="BI482"/>
  <c r="BH482"/>
  <c r="BG482"/>
  <c r="BF482"/>
  <c r="T482"/>
  <c r="R482"/>
  <c r="P482"/>
  <c r="BI480"/>
  <c r="BH480"/>
  <c r="BG480"/>
  <c r="BF480"/>
  <c r="T480"/>
  <c r="R480"/>
  <c r="P480"/>
  <c r="BI478"/>
  <c r="BH478"/>
  <c r="BG478"/>
  <c r="BF478"/>
  <c r="T478"/>
  <c r="R478"/>
  <c r="P478"/>
  <c r="BI476"/>
  <c r="BH476"/>
  <c r="BG476"/>
  <c r="BF476"/>
  <c r="T476"/>
  <c r="R476"/>
  <c r="P476"/>
  <c r="BI472"/>
  <c r="BH472"/>
  <c r="BG472"/>
  <c r="BF472"/>
  <c r="T472"/>
  <c r="R472"/>
  <c r="P472"/>
  <c r="BI471"/>
  <c r="BH471"/>
  <c r="BG471"/>
  <c r="BF471"/>
  <c r="T471"/>
  <c r="R471"/>
  <c r="P471"/>
  <c r="BI470"/>
  <c r="BH470"/>
  <c r="BG470"/>
  <c r="BF470"/>
  <c r="T470"/>
  <c r="R470"/>
  <c r="P470"/>
  <c r="BI463"/>
  <c r="BH463"/>
  <c r="BG463"/>
  <c r="BF463"/>
  <c r="T463"/>
  <c r="R463"/>
  <c r="P463"/>
  <c r="BI461"/>
  <c r="BH461"/>
  <c r="BG461"/>
  <c r="BF461"/>
  <c r="T461"/>
  <c r="R461"/>
  <c r="P461"/>
  <c r="BI456"/>
  <c r="BH456"/>
  <c r="BG456"/>
  <c r="BF456"/>
  <c r="T456"/>
  <c r="R456"/>
  <c r="P456"/>
  <c r="BI454"/>
  <c r="BH454"/>
  <c r="BG454"/>
  <c r="BF454"/>
  <c r="T454"/>
  <c r="R454"/>
  <c r="P454"/>
  <c r="BI452"/>
  <c r="BH452"/>
  <c r="BG452"/>
  <c r="BF452"/>
  <c r="T452"/>
  <c r="R452"/>
  <c r="P452"/>
  <c r="BI450"/>
  <c r="BH450"/>
  <c r="BG450"/>
  <c r="BF450"/>
  <c r="T450"/>
  <c r="R450"/>
  <c r="P450"/>
  <c r="BI443"/>
  <c r="BH443"/>
  <c r="BG443"/>
  <c r="BF443"/>
  <c r="T443"/>
  <c r="R443"/>
  <c r="P443"/>
  <c r="BI440"/>
  <c r="BH440"/>
  <c r="BG440"/>
  <c r="BF440"/>
  <c r="T440"/>
  <c r="R440"/>
  <c r="P440"/>
  <c r="BI435"/>
  <c r="BH435"/>
  <c r="BG435"/>
  <c r="BF435"/>
  <c r="T435"/>
  <c r="R435"/>
  <c r="P435"/>
  <c r="BI430"/>
  <c r="BH430"/>
  <c r="BG430"/>
  <c r="BF430"/>
  <c r="T430"/>
  <c r="R430"/>
  <c r="P430"/>
  <c r="BI426"/>
  <c r="BH426"/>
  <c r="BG426"/>
  <c r="BF426"/>
  <c r="T426"/>
  <c r="R426"/>
  <c r="P426"/>
  <c r="BI424"/>
  <c r="BH424"/>
  <c r="BG424"/>
  <c r="BF424"/>
  <c r="T424"/>
  <c r="R424"/>
  <c r="P424"/>
  <c r="BI423"/>
  <c r="BH423"/>
  <c r="BG423"/>
  <c r="BF423"/>
  <c r="T423"/>
  <c r="R423"/>
  <c r="P423"/>
  <c r="BI421"/>
  <c r="BH421"/>
  <c r="BG421"/>
  <c r="BF421"/>
  <c r="T421"/>
  <c r="R421"/>
  <c r="P421"/>
  <c r="BI419"/>
  <c r="BH419"/>
  <c r="BG419"/>
  <c r="BF419"/>
  <c r="T419"/>
  <c r="R419"/>
  <c r="P419"/>
  <c r="BI417"/>
  <c r="BH417"/>
  <c r="BG417"/>
  <c r="BF417"/>
  <c r="T417"/>
  <c r="R417"/>
  <c r="P417"/>
  <c r="BI407"/>
  <c r="BH407"/>
  <c r="BG407"/>
  <c r="BF407"/>
  <c r="T407"/>
  <c r="R407"/>
  <c r="P407"/>
  <c r="BI405"/>
  <c r="BH405"/>
  <c r="BG405"/>
  <c r="BF405"/>
  <c r="T405"/>
  <c r="R405"/>
  <c r="P405"/>
  <c r="BI401"/>
  <c r="BH401"/>
  <c r="BG401"/>
  <c r="BF401"/>
  <c r="T401"/>
  <c r="R401"/>
  <c r="P401"/>
  <c r="BI400"/>
  <c r="BH400"/>
  <c r="BG400"/>
  <c r="BF400"/>
  <c r="T400"/>
  <c r="R400"/>
  <c r="P400"/>
  <c r="BI399"/>
  <c r="BH399"/>
  <c r="BG399"/>
  <c r="BF399"/>
  <c r="T399"/>
  <c r="R399"/>
  <c r="P399"/>
  <c r="BI398"/>
  <c r="BH398"/>
  <c r="BG398"/>
  <c r="BF398"/>
  <c r="T398"/>
  <c r="R398"/>
  <c r="P398"/>
  <c r="BI396"/>
  <c r="BH396"/>
  <c r="BG396"/>
  <c r="BF396"/>
  <c r="T396"/>
  <c r="R396"/>
  <c r="P396"/>
  <c r="BI394"/>
  <c r="BH394"/>
  <c r="BG394"/>
  <c r="BF394"/>
  <c r="T394"/>
  <c r="R394"/>
  <c r="P394"/>
  <c r="BI392"/>
  <c r="BH392"/>
  <c r="BG392"/>
  <c r="BF392"/>
  <c r="T392"/>
  <c r="R392"/>
  <c r="P392"/>
  <c r="BI390"/>
  <c r="BH390"/>
  <c r="BG390"/>
  <c r="BF390"/>
  <c r="T390"/>
  <c r="R390"/>
  <c r="P390"/>
  <c r="BI385"/>
  <c r="BH385"/>
  <c r="BG385"/>
  <c r="BF385"/>
  <c r="T385"/>
  <c r="R385"/>
  <c r="P385"/>
  <c r="BI381"/>
  <c r="BH381"/>
  <c r="BG381"/>
  <c r="BF381"/>
  <c r="T381"/>
  <c r="R381"/>
  <c r="P381"/>
  <c r="BI375"/>
  <c r="BH375"/>
  <c r="BG375"/>
  <c r="BF375"/>
  <c r="T375"/>
  <c r="R375"/>
  <c r="P375"/>
  <c r="BI373"/>
  <c r="BH373"/>
  <c r="BG373"/>
  <c r="BF373"/>
  <c r="T373"/>
  <c r="R373"/>
  <c r="P373"/>
  <c r="BI371"/>
  <c r="BH371"/>
  <c r="BG371"/>
  <c r="BF371"/>
  <c r="T371"/>
  <c r="R371"/>
  <c r="P371"/>
  <c r="BI369"/>
  <c r="BH369"/>
  <c r="BG369"/>
  <c r="BF369"/>
  <c r="T369"/>
  <c r="R369"/>
  <c r="P369"/>
  <c r="BI366"/>
  <c r="BH366"/>
  <c r="BG366"/>
  <c r="BF366"/>
  <c r="T366"/>
  <c r="R366"/>
  <c r="P366"/>
  <c r="BI364"/>
  <c r="BH364"/>
  <c r="BG364"/>
  <c r="BF364"/>
  <c r="T364"/>
  <c r="R364"/>
  <c r="P364"/>
  <c r="BI362"/>
  <c r="BH362"/>
  <c r="BG362"/>
  <c r="BF362"/>
  <c r="T362"/>
  <c r="R362"/>
  <c r="P362"/>
  <c r="BI361"/>
  <c r="BH361"/>
  <c r="BG361"/>
  <c r="BF361"/>
  <c r="T361"/>
  <c r="R361"/>
  <c r="P361"/>
  <c r="BI359"/>
  <c r="BH359"/>
  <c r="BG359"/>
  <c r="BF359"/>
  <c r="T359"/>
  <c r="R359"/>
  <c r="P359"/>
  <c r="BI358"/>
  <c r="BH358"/>
  <c r="BG358"/>
  <c r="BF358"/>
  <c r="T358"/>
  <c r="R358"/>
  <c r="P358"/>
  <c r="BI353"/>
  <c r="BH353"/>
  <c r="BG353"/>
  <c r="BF353"/>
  <c r="T353"/>
  <c r="R353"/>
  <c r="P353"/>
  <c r="BI351"/>
  <c r="BH351"/>
  <c r="BG351"/>
  <c r="BF351"/>
  <c r="T351"/>
  <c r="R351"/>
  <c r="P351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38"/>
  <c r="BH338"/>
  <c r="BG338"/>
  <c r="BF338"/>
  <c r="T338"/>
  <c r="R338"/>
  <c r="P338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8"/>
  <c r="BH328"/>
  <c r="BG328"/>
  <c r="BF328"/>
  <c r="T328"/>
  <c r="R328"/>
  <c r="P328"/>
  <c r="BI325"/>
  <c r="BH325"/>
  <c r="BG325"/>
  <c r="BF325"/>
  <c r="T325"/>
  <c r="R325"/>
  <c r="P325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2"/>
  <c r="BH302"/>
  <c r="BG302"/>
  <c r="BF302"/>
  <c r="T302"/>
  <c r="R302"/>
  <c r="P302"/>
  <c r="BI298"/>
  <c r="BH298"/>
  <c r="BG298"/>
  <c r="BF298"/>
  <c r="T298"/>
  <c r="R298"/>
  <c r="P298"/>
  <c r="BI292"/>
  <c r="BH292"/>
  <c r="BG292"/>
  <c r="BF292"/>
  <c r="T292"/>
  <c r="R292"/>
  <c r="P292"/>
  <c r="BI290"/>
  <c r="BH290"/>
  <c r="BG290"/>
  <c r="BF290"/>
  <c r="T290"/>
  <c r="R290"/>
  <c r="P290"/>
  <c r="BI287"/>
  <c r="BH287"/>
  <c r="BG287"/>
  <c r="BF287"/>
  <c r="T287"/>
  <c r="R287"/>
  <c r="P287"/>
  <c r="BI284"/>
  <c r="BH284"/>
  <c r="BG284"/>
  <c r="BF284"/>
  <c r="T284"/>
  <c r="R284"/>
  <c r="P284"/>
  <c r="BI281"/>
  <c r="BH281"/>
  <c r="BG281"/>
  <c r="BF281"/>
  <c r="T281"/>
  <c r="R281"/>
  <c r="P281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70"/>
  <c r="BH270"/>
  <c r="BG270"/>
  <c r="BF270"/>
  <c r="T270"/>
  <c r="R270"/>
  <c r="P270"/>
  <c r="BI268"/>
  <c r="BH268"/>
  <c r="BG268"/>
  <c r="BF268"/>
  <c r="T268"/>
  <c r="R268"/>
  <c r="P268"/>
  <c r="BI267"/>
  <c r="BH267"/>
  <c r="BG267"/>
  <c r="BF267"/>
  <c r="T267"/>
  <c r="R267"/>
  <c r="P267"/>
  <c r="BI265"/>
  <c r="BH265"/>
  <c r="BG265"/>
  <c r="BF265"/>
  <c r="T265"/>
  <c r="R265"/>
  <c r="P265"/>
  <c r="BI260"/>
  <c r="BH260"/>
  <c r="BG260"/>
  <c r="BF260"/>
  <c r="T260"/>
  <c r="R260"/>
  <c r="P260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41"/>
  <c r="BH241"/>
  <c r="BG241"/>
  <c r="BF241"/>
  <c r="T241"/>
  <c r="R241"/>
  <c r="P241"/>
  <c r="BI237"/>
  <c r="BH237"/>
  <c r="BG237"/>
  <c r="BF237"/>
  <c r="T237"/>
  <c r="R237"/>
  <c r="P237"/>
  <c r="BI231"/>
  <c r="BH231"/>
  <c r="BG231"/>
  <c r="BF231"/>
  <c r="T231"/>
  <c r="R231"/>
  <c r="P231"/>
  <c r="BI204"/>
  <c r="BH204"/>
  <c r="BG204"/>
  <c r="BF204"/>
  <c r="T204"/>
  <c r="R204"/>
  <c r="P204"/>
  <c r="BI202"/>
  <c r="BH202"/>
  <c r="BG202"/>
  <c r="BF202"/>
  <c r="T202"/>
  <c r="R202"/>
  <c r="P202"/>
  <c r="BI198"/>
  <c r="BH198"/>
  <c r="BG198"/>
  <c r="BF198"/>
  <c r="T198"/>
  <c r="R198"/>
  <c r="P198"/>
  <c r="BI189"/>
  <c r="BH189"/>
  <c r="BG189"/>
  <c r="BF189"/>
  <c r="T189"/>
  <c r="R189"/>
  <c r="P189"/>
  <c r="BI184"/>
  <c r="BH184"/>
  <c r="BG184"/>
  <c r="BF184"/>
  <c r="T184"/>
  <c r="R184"/>
  <c r="P184"/>
  <c r="BI178"/>
  <c r="BH178"/>
  <c r="BG178"/>
  <c r="BF178"/>
  <c r="T178"/>
  <c r="R178"/>
  <c r="P178"/>
  <c r="BI176"/>
  <c r="BH176"/>
  <c r="BG176"/>
  <c r="BF176"/>
  <c r="T176"/>
  <c r="R176"/>
  <c r="P176"/>
  <c r="BI170"/>
  <c r="BH170"/>
  <c r="BG170"/>
  <c r="BF170"/>
  <c r="T170"/>
  <c r="R170"/>
  <c r="P170"/>
  <c r="BI163"/>
  <c r="BH163"/>
  <c r="BG163"/>
  <c r="BF163"/>
  <c r="T163"/>
  <c r="R163"/>
  <c r="P163"/>
  <c r="BI156"/>
  <c r="BH156"/>
  <c r="BG156"/>
  <c r="BF156"/>
  <c r="T156"/>
  <c r="R156"/>
  <c r="P156"/>
  <c r="BI152"/>
  <c r="BH152"/>
  <c r="BG152"/>
  <c r="BF152"/>
  <c r="T152"/>
  <c r="R152"/>
  <c r="P152"/>
  <c r="BI150"/>
  <c r="BH150"/>
  <c r="BG150"/>
  <c r="BF150"/>
  <c r="T150"/>
  <c r="R150"/>
  <c r="P150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J122"/>
  <c r="F119"/>
  <c r="E117"/>
  <c r="J92"/>
  <c r="F89"/>
  <c r="E87"/>
  <c r="J21"/>
  <c r="E21"/>
  <c r="J91"/>
  <c r="J20"/>
  <c r="J18"/>
  <c r="E18"/>
  <c r="F92"/>
  <c r="J17"/>
  <c r="J15"/>
  <c r="E15"/>
  <c r="F91"/>
  <c r="J14"/>
  <c r="J12"/>
  <c r="J119"/>
  <c r="E7"/>
  <c r="E85"/>
  <c i="3" r="J37"/>
  <c r="J36"/>
  <c i="1" r="AY96"/>
  <c i="3" r="J35"/>
  <c i="1" r="AX96"/>
  <c i="3" r="BI125"/>
  <c r="BH125"/>
  <c r="BG125"/>
  <c r="BF125"/>
  <c r="T125"/>
  <c r="T124"/>
  <c r="R125"/>
  <c r="R124"/>
  <c r="P125"/>
  <c r="P124"/>
  <c r="BI123"/>
  <c r="BH123"/>
  <c r="BG123"/>
  <c r="BF123"/>
  <c r="T123"/>
  <c r="R123"/>
  <c r="P123"/>
  <c r="BI122"/>
  <c r="BH122"/>
  <c r="BG122"/>
  <c r="BF122"/>
  <c r="T122"/>
  <c r="R122"/>
  <c r="P122"/>
  <c r="J116"/>
  <c r="F113"/>
  <c r="E111"/>
  <c r="J92"/>
  <c r="F89"/>
  <c r="E87"/>
  <c r="J21"/>
  <c r="E21"/>
  <c r="J91"/>
  <c r="J20"/>
  <c r="J18"/>
  <c r="E18"/>
  <c r="F92"/>
  <c r="J17"/>
  <c r="J15"/>
  <c r="E15"/>
  <c r="F115"/>
  <c r="J14"/>
  <c r="J12"/>
  <c r="J89"/>
  <c r="E7"/>
  <c r="E85"/>
  <c i="2" r="J37"/>
  <c r="J36"/>
  <c i="1" r="AY95"/>
  <c i="2" r="J35"/>
  <c i="1" r="AX95"/>
  <c i="2"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J117"/>
  <c r="F114"/>
  <c r="E112"/>
  <c r="J92"/>
  <c r="F89"/>
  <c r="E87"/>
  <c r="J21"/>
  <c r="E21"/>
  <c r="J116"/>
  <c r="J20"/>
  <c r="J18"/>
  <c r="E18"/>
  <c r="F92"/>
  <c r="J17"/>
  <c r="J15"/>
  <c r="E15"/>
  <c r="F91"/>
  <c r="J14"/>
  <c r="J12"/>
  <c r="J89"/>
  <c r="E7"/>
  <c r="E85"/>
  <c i="1" r="L90"/>
  <c r="AM90"/>
  <c r="AM89"/>
  <c r="L89"/>
  <c r="AM87"/>
  <c r="L87"/>
  <c r="L85"/>
  <c r="L84"/>
  <c i="2" r="BK134"/>
  <c r="BK126"/>
  <c r="BK127"/>
  <c i="3" r="J122"/>
  <c i="4" r="J490"/>
  <c r="J399"/>
  <c r="J346"/>
  <c r="BK184"/>
  <c r="J452"/>
  <c r="BK390"/>
  <c r="BK335"/>
  <c r="J308"/>
  <c r="BK255"/>
  <c r="J507"/>
  <c r="J423"/>
  <c r="J371"/>
  <c r="J333"/>
  <c r="J170"/>
  <c r="BK472"/>
  <c r="J394"/>
  <c r="BK287"/>
  <c r="BK231"/>
  <c r="BK471"/>
  <c r="BK366"/>
  <c r="BK284"/>
  <c r="BK128"/>
  <c r="J443"/>
  <c r="BK346"/>
  <c r="BK318"/>
  <c r="J237"/>
  <c r="BK488"/>
  <c r="J398"/>
  <c r="BK325"/>
  <c r="J284"/>
  <c r="J260"/>
  <c r="BK139"/>
  <c r="J522"/>
  <c r="BK478"/>
  <c r="J373"/>
  <c r="BK302"/>
  <c r="J241"/>
  <c r="BK140"/>
  <c i="5" r="J181"/>
  <c r="BK168"/>
  <c r="J140"/>
  <c r="J144"/>
  <c r="J164"/>
  <c r="J174"/>
  <c r="J137"/>
  <c r="J170"/>
  <c r="J151"/>
  <c r="BK126"/>
  <c i="6" r="BK164"/>
  <c r="BK149"/>
  <c r="BK126"/>
  <c r="J177"/>
  <c r="J153"/>
  <c r="BK128"/>
  <c r="J160"/>
  <c r="BK180"/>
  <c r="J168"/>
  <c r="BK187"/>
  <c r="J146"/>
  <c r="J125"/>
  <c r="J165"/>
  <c r="J132"/>
  <c r="J180"/>
  <c r="J155"/>
  <c r="J135"/>
  <c r="BK181"/>
  <c r="BK156"/>
  <c i="7" r="J184"/>
  <c r="BK168"/>
  <c r="J129"/>
  <c r="J166"/>
  <c r="J128"/>
  <c r="BK141"/>
  <c r="J182"/>
  <c r="BK146"/>
  <c r="J142"/>
  <c r="BK183"/>
  <c r="BK170"/>
  <c r="J164"/>
  <c r="J134"/>
  <c r="BK182"/>
  <c r="J157"/>
  <c r="J126"/>
  <c r="BK140"/>
  <c r="BK126"/>
  <c i="2" r="F37"/>
  <c i="3" r="BK122"/>
  <c i="4" r="BK515"/>
  <c r="J424"/>
  <c r="BK348"/>
  <c r="BK267"/>
  <c r="BK456"/>
  <c r="BK417"/>
  <c r="BK350"/>
  <c r="J310"/>
  <c r="BK259"/>
  <c r="BK510"/>
  <c r="J421"/>
  <c r="J366"/>
  <c r="J318"/>
  <c r="BK150"/>
  <c r="BK493"/>
  <c r="BK470"/>
  <c r="BK392"/>
  <c r="J316"/>
  <c r="J275"/>
  <c r="BK204"/>
  <c r="BK375"/>
  <c r="J322"/>
  <c r="BK241"/>
  <c r="BK461"/>
  <c r="J417"/>
  <c r="BK358"/>
  <c r="J298"/>
  <c r="BK156"/>
  <c r="BK443"/>
  <c r="J396"/>
  <c r="BK320"/>
  <c r="BK277"/>
  <c r="J152"/>
  <c r="BK522"/>
  <c r="J463"/>
  <c r="J331"/>
  <c r="J231"/>
  <c i="5" r="J160"/>
  <c r="BK124"/>
  <c r="J134"/>
  <c r="J139"/>
  <c r="BK185"/>
  <c r="BK136"/>
  <c r="J166"/>
  <c r="BK157"/>
  <c i="6" r="BK188"/>
  <c r="BK158"/>
  <c r="BK134"/>
  <c r="J193"/>
  <c r="J133"/>
  <c r="J172"/>
  <c r="J145"/>
  <c r="J182"/>
  <c r="BK172"/>
  <c r="J122"/>
  <c r="J144"/>
  <c r="BK122"/>
  <c r="BK173"/>
  <c r="BK143"/>
  <c r="J191"/>
  <c r="J173"/>
  <c r="J161"/>
  <c r="BK131"/>
  <c r="J169"/>
  <c r="BK145"/>
  <c i="7" r="J174"/>
  <c r="BK155"/>
  <c r="BK150"/>
  <c r="J173"/>
  <c r="BK147"/>
  <c r="J124"/>
  <c r="BK173"/>
  <c r="J145"/>
  <c r="BK134"/>
  <c r="BK181"/>
  <c r="J168"/>
  <c r="BK153"/>
  <c r="BK143"/>
  <c r="BK122"/>
  <c r="BK159"/>
  <c r="BK125"/>
  <c r="J163"/>
  <c r="BK138"/>
  <c r="J127"/>
  <c i="2" r="J128"/>
  <c i="1" r="AS94"/>
  <c i="3" r="J125"/>
  <c i="4" r="J471"/>
  <c r="BK253"/>
  <c r="BK484"/>
  <c r="J440"/>
  <c r="J364"/>
  <c r="BK328"/>
  <c r="BK265"/>
  <c r="J130"/>
  <c r="BK454"/>
  <c r="BK369"/>
  <c r="J259"/>
  <c r="J501"/>
  <c r="J430"/>
  <c r="J348"/>
  <c r="J273"/>
  <c r="BK501"/>
  <c r="BK396"/>
  <c r="J350"/>
  <c r="BK306"/>
  <c r="BK482"/>
  <c r="BK424"/>
  <c r="J369"/>
  <c r="BK316"/>
  <c r="J267"/>
  <c r="J140"/>
  <c r="J472"/>
  <c r="BK421"/>
  <c r="J381"/>
  <c r="BK292"/>
  <c r="BK237"/>
  <c r="J527"/>
  <c r="BK519"/>
  <c r="J450"/>
  <c r="J335"/>
  <c r="J277"/>
  <c r="BK176"/>
  <c i="5" r="BK137"/>
  <c r="J133"/>
  <c r="J153"/>
  <c r="BK133"/>
  <c r="BK183"/>
  <c r="BK192"/>
  <c r="BK151"/>
  <c r="BK181"/>
  <c r="BK140"/>
  <c r="J142"/>
  <c i="6" r="J184"/>
  <c r="J159"/>
  <c r="BK144"/>
  <c r="BK124"/>
  <c r="J158"/>
  <c r="J130"/>
  <c r="J166"/>
  <c r="J142"/>
  <c r="BK179"/>
  <c r="BK141"/>
  <c r="J124"/>
  <c r="BK155"/>
  <c r="J136"/>
  <c r="BK176"/>
  <c r="J148"/>
  <c r="J187"/>
  <c r="BK165"/>
  <c r="J150"/>
  <c r="BK178"/>
  <c r="BK151"/>
  <c r="BK132"/>
  <c i="7" r="BK162"/>
  <c r="BK142"/>
  <c r="BK178"/>
  <c r="BK144"/>
  <c r="J165"/>
  <c r="J138"/>
  <c r="J181"/>
  <c r="J160"/>
  <c r="J140"/>
  <c r="BK124"/>
  <c r="J178"/>
  <c r="BK166"/>
  <c r="J146"/>
  <c r="J125"/>
  <c r="J169"/>
  <c r="BK148"/>
  <c r="BK164"/>
  <c r="J133"/>
  <c i="2" r="J127"/>
  <c r="J130"/>
  <c r="J133"/>
  <c i="3" r="J123"/>
  <c r="BK123"/>
  <c i="4" r="J476"/>
  <c r="J392"/>
  <c r="BK407"/>
  <c r="J290"/>
  <c r="BK198"/>
  <c r="J480"/>
  <c r="BK385"/>
  <c r="J344"/>
  <c r="BK189"/>
  <c r="J518"/>
  <c r="J454"/>
  <c r="BK364"/>
  <c r="J198"/>
  <c r="J405"/>
  <c r="J338"/>
  <c r="J253"/>
  <c r="J456"/>
  <c r="BK399"/>
  <c r="BK338"/>
  <c r="BK314"/>
  <c r="BK178"/>
  <c r="J515"/>
  <c r="BK423"/>
  <c r="J342"/>
  <c r="BK271"/>
  <c r="BK527"/>
  <c r="J520"/>
  <c r="BK398"/>
  <c r="BK308"/>
  <c r="J184"/>
  <c i="5" r="BK172"/>
  <c r="BK164"/>
  <c r="BK154"/>
  <c r="J136"/>
  <c r="BK142"/>
  <c r="BK139"/>
  <c r="BK170"/>
  <c r="J183"/>
  <c r="J168"/>
  <c r="BK160"/>
  <c i="6" r="J192"/>
  <c r="J179"/>
  <c r="BK152"/>
  <c r="BK146"/>
  <c r="BK125"/>
  <c r="J147"/>
  <c r="J190"/>
  <c r="BK171"/>
  <c r="BK185"/>
  <c r="BK175"/>
  <c r="BK140"/>
  <c r="BK189"/>
  <c r="J154"/>
  <c r="BK142"/>
  <c r="BK184"/>
  <c r="BK166"/>
  <c r="BK138"/>
  <c r="BK190"/>
  <c r="J175"/>
  <c r="BK159"/>
  <c r="J138"/>
  <c r="BK193"/>
  <c r="J162"/>
  <c r="J134"/>
  <c i="7" r="BK172"/>
  <c r="BK145"/>
  <c r="BK160"/>
  <c r="J141"/>
  <c r="J156"/>
  <c r="BK137"/>
  <c r="BK123"/>
  <c r="J149"/>
  <c r="BK131"/>
  <c r="J136"/>
  <c r="J176"/>
  <c r="BK165"/>
  <c r="J148"/>
  <c r="BK127"/>
  <c r="BK171"/>
  <c r="BK156"/>
  <c r="J122"/>
  <c i="2" r="BK130"/>
  <c r="BK124"/>
  <c r="J123"/>
  <c i="4" r="BK480"/>
  <c r="BK351"/>
  <c r="BK518"/>
  <c r="J353"/>
  <c r="J302"/>
  <c r="J137"/>
  <c r="J375"/>
  <c r="BK260"/>
  <c r="J131"/>
  <c r="J461"/>
  <c r="BK353"/>
  <c r="J255"/>
  <c r="BK394"/>
  <c r="J265"/>
  <c r="J400"/>
  <c r="J328"/>
  <c r="BK152"/>
  <c r="BK426"/>
  <c r="J351"/>
  <c r="BK281"/>
  <c r="J156"/>
  <c r="BK520"/>
  <c r="BK381"/>
  <c r="J257"/>
  <c r="J150"/>
  <c i="5" r="BK162"/>
  <c r="J156"/>
  <c r="J154"/>
  <c r="J172"/>
  <c r="BK148"/>
  <c i="6" r="BK174"/>
  <c r="BK147"/>
  <c r="BK167"/>
  <c r="J185"/>
  <c r="J143"/>
  <c r="J174"/>
  <c r="BK123"/>
  <c r="BK153"/>
  <c r="J178"/>
  <c r="BK135"/>
  <c r="J164"/>
  <c r="BK130"/>
  <c r="J157"/>
  <c r="BK136"/>
  <c i="7" r="J158"/>
  <c r="BK179"/>
  <c r="BK139"/>
  <c r="BK158"/>
  <c r="BK133"/>
  <c r="J154"/>
  <c r="J135"/>
  <c r="BK169"/>
  <c r="J144"/>
  <c r="J185"/>
  <c r="J150"/>
  <c r="J159"/>
  <c i="2" r="BK132"/>
  <c r="J124"/>
  <c r="BK133"/>
  <c r="BK128"/>
  <c i="3" r="BK125"/>
  <c i="4" r="J482"/>
  <c r="J419"/>
  <c r="BK344"/>
  <c r="J178"/>
  <c r="BK450"/>
  <c r="BK373"/>
  <c r="BK331"/>
  <c r="J268"/>
  <c r="J163"/>
  <c r="BK463"/>
  <c r="BK400"/>
  <c r="BK362"/>
  <c r="BK275"/>
  <c r="J139"/>
  <c r="J488"/>
  <c r="J435"/>
  <c r="J271"/>
  <c r="J189"/>
  <c r="J407"/>
  <c r="BK371"/>
  <c r="J314"/>
  <c r="J510"/>
  <c r="BK419"/>
  <c r="BK359"/>
  <c r="J320"/>
  <c r="BK290"/>
  <c r="BK163"/>
  <c r="BK490"/>
  <c r="BK435"/>
  <c r="J361"/>
  <c r="BK310"/>
  <c r="BK273"/>
  <c r="BK257"/>
  <c r="J524"/>
  <c r="J484"/>
  <c r="BK430"/>
  <c r="J287"/>
  <c r="J202"/>
  <c i="5" r="J185"/>
  <c r="BK176"/>
  <c r="BK144"/>
  <c r="J192"/>
  <c r="J126"/>
  <c r="J124"/>
  <c r="J157"/>
  <c r="BK134"/>
  <c r="BK153"/>
  <c r="BK156"/>
  <c i="6" r="BK191"/>
  <c r="BK160"/>
  <c r="BK127"/>
  <c r="BK154"/>
  <c r="BK183"/>
  <c r="BK163"/>
  <c r="BK192"/>
  <c r="J176"/>
  <c r="BK129"/>
  <c r="BK157"/>
  <c r="J151"/>
  <c r="J126"/>
  <c r="J156"/>
  <c r="J129"/>
  <c r="BK177"/>
  <c r="BK169"/>
  <c r="J152"/>
  <c r="BK133"/>
  <c r="J188"/>
  <c r="BK161"/>
  <c r="BK150"/>
  <c i="7" r="BK176"/>
  <c r="BK154"/>
  <c r="J183"/>
  <c r="BK151"/>
  <c r="J130"/>
  <c r="BK167"/>
  <c r="J139"/>
  <c r="J172"/>
  <c r="BK136"/>
  <c r="BK184"/>
  <c r="J171"/>
  <c r="BK152"/>
  <c r="J131"/>
  <c r="J123"/>
  <c r="BK163"/>
  <c r="BK128"/>
  <c r="J162"/>
  <c r="J137"/>
  <c i="2" r="J134"/>
  <c r="J126"/>
  <c r="BK123"/>
  <c r="J132"/>
  <c i="4" r="BK440"/>
  <c r="J358"/>
  <c r="BK298"/>
  <c r="BK507"/>
  <c r="J426"/>
  <c r="BK342"/>
  <c r="BK322"/>
  <c r="BK202"/>
  <c r="J493"/>
  <c r="J401"/>
  <c r="BK361"/>
  <c r="J176"/>
  <c r="BK130"/>
  <c r="J478"/>
  <c r="BK405"/>
  <c r="J281"/>
  <c r="BK270"/>
  <c r="BK476"/>
  <c r="J385"/>
  <c r="J325"/>
  <c r="BK131"/>
  <c r="BK452"/>
  <c r="J390"/>
  <c r="BK333"/>
  <c r="BK268"/>
  <c r="BK137"/>
  <c r="J470"/>
  <c r="BK401"/>
  <c r="J359"/>
  <c r="J306"/>
  <c r="J270"/>
  <c r="BK170"/>
  <c r="BK524"/>
  <c r="J519"/>
  <c r="J362"/>
  <c r="J292"/>
  <c r="J204"/>
  <c r="J128"/>
  <c i="5" r="BK166"/>
  <c r="J162"/>
  <c r="J176"/>
  <c r="J177"/>
  <c r="J148"/>
  <c r="BK174"/>
  <c r="BK177"/>
  <c i="6" r="J189"/>
  <c r="J163"/>
  <c r="J131"/>
  <c r="J183"/>
  <c r="BK139"/>
  <c r="J181"/>
  <c r="J149"/>
  <c r="J141"/>
  <c r="J128"/>
  <c r="J167"/>
  <c r="J139"/>
  <c r="BK182"/>
  <c r="BK162"/>
  <c r="J127"/>
  <c r="J171"/>
  <c r="J140"/>
  <c r="J123"/>
  <c r="BK168"/>
  <c r="BK148"/>
  <c i="7" r="BK180"/>
  <c r="J147"/>
  <c r="J180"/>
  <c r="J153"/>
  <c r="J179"/>
  <c r="J170"/>
  <c r="J155"/>
  <c r="BK129"/>
  <c r="BK174"/>
  <c r="J151"/>
  <c r="J143"/>
  <c r="BK185"/>
  <c r="BK175"/>
  <c r="BK157"/>
  <c r="BK135"/>
  <c r="J175"/>
  <c r="J152"/>
  <c r="J167"/>
  <c r="BK149"/>
  <c r="BK130"/>
  <c i="2" l="1" r="R125"/>
  <c i="4" r="P127"/>
  <c r="BK289"/>
  <c r="J289"/>
  <c r="J100"/>
  <c r="R368"/>
  <c i="5" r="BK159"/>
  <c r="J159"/>
  <c r="J99"/>
  <c r="P175"/>
  <c i="2" r="P122"/>
  <c r="P131"/>
  <c i="3" r="BK121"/>
  <c i="4" r="BK283"/>
  <c r="J283"/>
  <c r="J99"/>
  <c r="P289"/>
  <c r="P297"/>
  <c r="BK341"/>
  <c r="J341"/>
  <c r="J102"/>
  <c r="P341"/>
  <c r="P492"/>
  <c i="5" r="R123"/>
  <c r="BK175"/>
  <c r="J175"/>
  <c r="J100"/>
  <c i="6" r="P137"/>
  <c r="P170"/>
  <c r="P186"/>
  <c i="7" r="BK121"/>
  <c r="T121"/>
  <c r="P161"/>
  <c i="2" r="T125"/>
  <c i="3" r="R121"/>
  <c r="R120"/>
  <c r="R119"/>
  <c i="4" r="BK127"/>
  <c r="BK297"/>
  <c r="J297"/>
  <c r="J101"/>
  <c r="R297"/>
  <c r="R341"/>
  <c i="5" r="T123"/>
  <c r="T175"/>
  <c i="6" r="T121"/>
  <c r="BK170"/>
  <c r="J170"/>
  <c r="J99"/>
  <c r="R186"/>
  <c i="7" r="BK132"/>
  <c r="J132"/>
  <c r="J98"/>
  <c r="BK161"/>
  <c r="J161"/>
  <c r="J99"/>
  <c r="BK177"/>
  <c r="J177"/>
  <c r="J100"/>
  <c i="2" r="R122"/>
  <c r="R131"/>
  <c i="4" r="R127"/>
  <c r="R283"/>
  <c r="P368"/>
  <c r="T492"/>
  <c i="5" r="BK123"/>
  <c r="J123"/>
  <c r="J98"/>
  <c r="R175"/>
  <c i="6" r="P121"/>
  <c r="P120"/>
  <c i="1" r="AU99"/>
  <c i="6" r="T137"/>
  <c r="BK186"/>
  <c r="J186"/>
  <c r="J100"/>
  <c i="2" r="T122"/>
  <c r="BK131"/>
  <c r="J131"/>
  <c r="J100"/>
  <c i="3" r="P121"/>
  <c r="P120"/>
  <c r="P119"/>
  <c i="1" r="AU96"/>
  <c i="4" r="T283"/>
  <c r="T368"/>
  <c i="5" r="T159"/>
  <c i="7" r="P132"/>
  <c r="R161"/>
  <c r="P177"/>
  <c i="2" r="BK122"/>
  <c r="J122"/>
  <c r="J98"/>
  <c r="P125"/>
  <c i="3" r="T121"/>
  <c r="T120"/>
  <c r="T119"/>
  <c i="4" r="P283"/>
  <c r="R289"/>
  <c r="T289"/>
  <c r="T297"/>
  <c r="T341"/>
  <c r="R492"/>
  <c i="5" r="P159"/>
  <c i="6" r="BK137"/>
  <c r="J137"/>
  <c r="J98"/>
  <c r="R170"/>
  <c r="T186"/>
  <c i="7" r="R121"/>
  <c r="R132"/>
  <c r="R177"/>
  <c i="2" r="BK125"/>
  <c r="BK121"/>
  <c r="BK120"/>
  <c r="J120"/>
  <c r="T131"/>
  <c i="4" r="T127"/>
  <c r="T126"/>
  <c r="T125"/>
  <c r="BK368"/>
  <c r="J368"/>
  <c r="J103"/>
  <c r="BK492"/>
  <c r="J492"/>
  <c r="J104"/>
  <c i="5" r="P123"/>
  <c r="P122"/>
  <c r="P121"/>
  <c i="1" r="AU98"/>
  <c i="5" r="R159"/>
  <c i="6" r="BK121"/>
  <c r="BK120"/>
  <c r="J120"/>
  <c r="R121"/>
  <c r="R137"/>
  <c r="T170"/>
  <c i="7" r="P121"/>
  <c r="P120"/>
  <c i="1" r="AU100"/>
  <c i="7" r="T132"/>
  <c r="T177"/>
  <c i="3" r="BK124"/>
  <c r="J124"/>
  <c r="J99"/>
  <c i="4" r="BK526"/>
  <c r="J526"/>
  <c r="J105"/>
  <c i="5" r="BK191"/>
  <c r="J191"/>
  <c r="J101"/>
  <c i="6" r="J96"/>
  <c i="7" r="F92"/>
  <c r="BE148"/>
  <c r="BE160"/>
  <c r="J114"/>
  <c r="BE134"/>
  <c r="BE140"/>
  <c r="BE141"/>
  <c r="BE147"/>
  <c r="BE153"/>
  <c r="BE154"/>
  <c r="BE165"/>
  <c r="BE181"/>
  <c r="BE184"/>
  <c r="BE185"/>
  <c r="E110"/>
  <c r="BE136"/>
  <c r="BE137"/>
  <c r="BE151"/>
  <c r="BE155"/>
  <c r="BE156"/>
  <c r="F116"/>
  <c r="BE127"/>
  <c r="BE129"/>
  <c r="BE130"/>
  <c i="6" r="J121"/>
  <c r="J97"/>
  <c i="7" r="J91"/>
  <c r="BE123"/>
  <c r="BE124"/>
  <c r="BE128"/>
  <c r="BE142"/>
  <c r="BE143"/>
  <c r="BE150"/>
  <c r="BE152"/>
  <c r="BE157"/>
  <c r="BE158"/>
  <c r="BE159"/>
  <c r="BE162"/>
  <c r="BE166"/>
  <c r="BE169"/>
  <c r="BE175"/>
  <c r="BE176"/>
  <c r="BE122"/>
  <c r="BE145"/>
  <c r="BE146"/>
  <c r="BE163"/>
  <c r="BE178"/>
  <c r="BE180"/>
  <c r="BE182"/>
  <c r="BE183"/>
  <c r="BE125"/>
  <c r="BE131"/>
  <c r="BE133"/>
  <c r="BE138"/>
  <c r="BE149"/>
  <c r="BE167"/>
  <c r="BE168"/>
  <c r="BE170"/>
  <c r="BE171"/>
  <c r="BE172"/>
  <c r="BE173"/>
  <c r="BE174"/>
  <c r="BE126"/>
  <c r="BE135"/>
  <c r="BE139"/>
  <c r="BE144"/>
  <c r="BE164"/>
  <c r="BE179"/>
  <c i="6" r="E110"/>
  <c r="BE122"/>
  <c r="BE140"/>
  <c r="BE164"/>
  <c r="BE167"/>
  <c r="BE182"/>
  <c r="BE185"/>
  <c r="BE193"/>
  <c r="J114"/>
  <c r="BE125"/>
  <c r="BE126"/>
  <c r="BE127"/>
  <c r="BE132"/>
  <c r="BE142"/>
  <c r="BE143"/>
  <c r="BE144"/>
  <c r="BE145"/>
  <c r="BE148"/>
  <c r="BE149"/>
  <c r="BE156"/>
  <c r="BE157"/>
  <c r="BE166"/>
  <c r="BE168"/>
  <c r="BE184"/>
  <c r="F91"/>
  <c r="BE123"/>
  <c r="BE151"/>
  <c r="BE152"/>
  <c r="BE158"/>
  <c r="BE159"/>
  <c r="BE169"/>
  <c r="BE172"/>
  <c r="BE179"/>
  <c r="BE180"/>
  <c r="BE187"/>
  <c r="BE128"/>
  <c r="BE133"/>
  <c r="BE160"/>
  <c r="BE165"/>
  <c r="BE173"/>
  <c r="BE174"/>
  <c r="BE181"/>
  <c r="BE183"/>
  <c r="BE191"/>
  <c r="BE192"/>
  <c r="J91"/>
  <c r="BE131"/>
  <c r="BE134"/>
  <c r="BE138"/>
  <c r="BE147"/>
  <c r="BE154"/>
  <c i="5" r="BK122"/>
  <c r="BK121"/>
  <c r="J121"/>
  <c r="J96"/>
  <c i="6" r="F92"/>
  <c r="BE130"/>
  <c r="BE136"/>
  <c r="BE139"/>
  <c r="BE146"/>
  <c r="BE155"/>
  <c r="BE161"/>
  <c r="BE162"/>
  <c r="BE175"/>
  <c r="BE176"/>
  <c r="BE177"/>
  <c r="BE178"/>
  <c r="BE188"/>
  <c r="BE124"/>
  <c r="BE135"/>
  <c r="BE150"/>
  <c r="BE163"/>
  <c r="BE189"/>
  <c r="BE129"/>
  <c r="BE141"/>
  <c r="BE153"/>
  <c r="BE171"/>
  <c r="BE190"/>
  <c i="5" r="J91"/>
  <c r="BE136"/>
  <c r="BE137"/>
  <c r="BE162"/>
  <c r="BE172"/>
  <c r="BE192"/>
  <c i="4" r="J127"/>
  <c r="J98"/>
  <c i="5" r="F91"/>
  <c r="BE126"/>
  <c r="BE142"/>
  <c r="BE156"/>
  <c r="BE157"/>
  <c r="BE177"/>
  <c r="J89"/>
  <c r="BE133"/>
  <c r="BE144"/>
  <c r="BE154"/>
  <c r="E85"/>
  <c r="F118"/>
  <c r="BE140"/>
  <c r="BE153"/>
  <c r="BE164"/>
  <c r="BE176"/>
  <c r="BE124"/>
  <c r="BE148"/>
  <c r="BE134"/>
  <c r="BE160"/>
  <c r="BE168"/>
  <c r="BE170"/>
  <c r="BE174"/>
  <c r="BE183"/>
  <c r="BE185"/>
  <c r="BE139"/>
  <c r="BE151"/>
  <c r="BE166"/>
  <c r="BE181"/>
  <c i="4" r="J89"/>
  <c r="E115"/>
  <c r="BE253"/>
  <c r="BE255"/>
  <c r="BE265"/>
  <c r="BE268"/>
  <c r="BE270"/>
  <c r="BE318"/>
  <c r="BE325"/>
  <c r="BE346"/>
  <c r="BE369"/>
  <c r="BE385"/>
  <c r="BE417"/>
  <c r="BE435"/>
  <c r="BE440"/>
  <c r="BE452"/>
  <c r="BE519"/>
  <c r="BE520"/>
  <c r="BE522"/>
  <c r="BE524"/>
  <c r="BE527"/>
  <c r="F122"/>
  <c r="BE131"/>
  <c r="BE198"/>
  <c r="BE316"/>
  <c r="BE328"/>
  <c r="BE366"/>
  <c r="BE371"/>
  <c r="BE373"/>
  <c r="BE390"/>
  <c r="BE430"/>
  <c r="BE456"/>
  <c r="BE478"/>
  <c r="BE184"/>
  <c r="BE259"/>
  <c r="BE260"/>
  <c r="BE273"/>
  <c r="BE277"/>
  <c r="BE284"/>
  <c r="BE306"/>
  <c r="BE471"/>
  <c r="BE476"/>
  <c r="BE480"/>
  <c r="BE488"/>
  <c r="BE493"/>
  <c r="BE501"/>
  <c r="BE518"/>
  <c r="J121"/>
  <c r="BE150"/>
  <c r="BE163"/>
  <c r="BE170"/>
  <c r="BE178"/>
  <c r="BE189"/>
  <c r="BE202"/>
  <c r="BE320"/>
  <c r="BE322"/>
  <c r="BE342"/>
  <c r="BE353"/>
  <c r="BE423"/>
  <c r="BE443"/>
  <c r="BE461"/>
  <c r="BE463"/>
  <c r="BE470"/>
  <c r="BE507"/>
  <c r="BE510"/>
  <c r="BE515"/>
  <c r="F121"/>
  <c r="BE137"/>
  <c r="BE152"/>
  <c r="BE241"/>
  <c r="BE267"/>
  <c r="BE292"/>
  <c r="BE308"/>
  <c r="BE310"/>
  <c r="BE333"/>
  <c r="BE335"/>
  <c r="BE338"/>
  <c r="BE344"/>
  <c r="BE350"/>
  <c r="BE359"/>
  <c r="BE362"/>
  <c r="BE426"/>
  <c r="BE450"/>
  <c r="BE484"/>
  <c i="3" r="J121"/>
  <c r="J98"/>
  <c i="4" r="BE237"/>
  <c r="BE271"/>
  <c r="BE281"/>
  <c r="BE290"/>
  <c r="BE298"/>
  <c r="BE302"/>
  <c r="BE314"/>
  <c r="BE364"/>
  <c r="BE381"/>
  <c r="BE407"/>
  <c r="BE419"/>
  <c r="BE490"/>
  <c r="BE231"/>
  <c r="BE287"/>
  <c r="BE348"/>
  <c r="BE351"/>
  <c r="BE358"/>
  <c r="BE375"/>
  <c r="BE392"/>
  <c r="BE394"/>
  <c r="BE396"/>
  <c r="BE398"/>
  <c r="BE399"/>
  <c r="BE400"/>
  <c r="BE401"/>
  <c r="BE405"/>
  <c r="BE421"/>
  <c r="BE424"/>
  <c r="BE472"/>
  <c r="BE482"/>
  <c r="BE128"/>
  <c r="BE130"/>
  <c r="BE139"/>
  <c r="BE140"/>
  <c r="BE156"/>
  <c r="BE176"/>
  <c r="BE204"/>
  <c r="BE257"/>
  <c r="BE275"/>
  <c r="BE331"/>
  <c r="BE361"/>
  <c r="BE454"/>
  <c i="2" r="J121"/>
  <c r="J97"/>
  <c i="3" r="F91"/>
  <c i="2" r="J125"/>
  <c r="J99"/>
  <c i="3" r="F116"/>
  <c r="BE122"/>
  <c i="2" r="J96"/>
  <c i="3" r="E109"/>
  <c r="J115"/>
  <c r="J113"/>
  <c r="BE123"/>
  <c r="BE125"/>
  <c i="2" r="J91"/>
  <c r="E110"/>
  <c r="F116"/>
  <c r="BE124"/>
  <c r="BE126"/>
  <c r="BE130"/>
  <c r="F117"/>
  <c r="J114"/>
  <c r="BE127"/>
  <c r="BE128"/>
  <c r="BE134"/>
  <c r="BE123"/>
  <c r="BE132"/>
  <c r="BE133"/>
  <c i="1" r="BD95"/>
  <c i="3" r="F37"/>
  <c i="1" r="BD96"/>
  <c i="4" r="F35"/>
  <c i="1" r="BB97"/>
  <c i="2" r="J34"/>
  <c i="1" r="AW95"/>
  <c i="4" r="F37"/>
  <c i="1" r="BD97"/>
  <c i="7" r="F37"/>
  <c i="1" r="BD100"/>
  <c i="2" r="F36"/>
  <c i="1" r="BC95"/>
  <c i="5" r="F34"/>
  <c i="1" r="BA98"/>
  <c i="5" r="F35"/>
  <c i="1" r="BB98"/>
  <c i="6" r="F37"/>
  <c i="1" r="BD99"/>
  <c i="7" r="F35"/>
  <c i="1" r="BB100"/>
  <c i="6" r="J30"/>
  <c i="3" r="F34"/>
  <c i="1" r="BA96"/>
  <c i="4" r="F34"/>
  <c i="1" r="BA97"/>
  <c i="7" r="F36"/>
  <c i="1" r="BC100"/>
  <c i="3" r="F36"/>
  <c i="1" r="BC96"/>
  <c i="4" r="J34"/>
  <c i="1" r="AW97"/>
  <c i="3" r="F35"/>
  <c i="1" r="BB96"/>
  <c i="3" r="J34"/>
  <c i="1" r="AW96"/>
  <c i="5" r="F36"/>
  <c i="1" r="BC98"/>
  <c i="5" r="F37"/>
  <c i="1" r="BD98"/>
  <c i="6" r="F36"/>
  <c i="1" r="BC99"/>
  <c i="6" r="J34"/>
  <c i="1" r="AW99"/>
  <c i="7" r="F34"/>
  <c i="1" r="BA100"/>
  <c i="2" r="F35"/>
  <c i="1" r="BB95"/>
  <c i="4" r="F36"/>
  <c i="1" r="BC97"/>
  <c i="7" r="J34"/>
  <c i="1" r="AW100"/>
  <c i="2" r="J30"/>
  <c r="F34"/>
  <c i="1" r="BA95"/>
  <c i="5" r="J34"/>
  <c i="1" r="AW98"/>
  <c i="6" r="F34"/>
  <c i="1" r="BA99"/>
  <c i="6" r="F35"/>
  <c i="1" r="BB99"/>
  <c i="2" l="1" r="T121"/>
  <c r="T120"/>
  <c i="7" r="BK120"/>
  <c r="J120"/>
  <c i="5" r="R122"/>
  <c r="R121"/>
  <c r="T122"/>
  <c r="T121"/>
  <c i="7" r="T120"/>
  <c i="6" r="R120"/>
  <c i="2" r="R121"/>
  <c r="R120"/>
  <c i="7" r="R120"/>
  <c i="4" r="BK126"/>
  <c r="J126"/>
  <c r="J97"/>
  <c i="6" r="T120"/>
  <c i="4" r="P126"/>
  <c r="P125"/>
  <c i="1" r="AU97"/>
  <c i="4" r="R126"/>
  <c r="R125"/>
  <c i="3" r="BK120"/>
  <c r="J120"/>
  <c r="J97"/>
  <c i="2" r="P121"/>
  <c r="P120"/>
  <c i="1" r="AU95"/>
  <c r="AG95"/>
  <c r="AG99"/>
  <c i="7" r="J121"/>
  <c r="J97"/>
  <c i="5" r="J122"/>
  <c r="J97"/>
  <c i="7" r="J30"/>
  <c i="1" r="AG100"/>
  <c i="2" r="J33"/>
  <c i="1" r="AV95"/>
  <c r="AT95"/>
  <c r="AN95"/>
  <c i="2" r="F33"/>
  <c i="1" r="AZ95"/>
  <c i="5" r="J33"/>
  <c i="1" r="AV98"/>
  <c r="AT98"/>
  <c i="7" r="F33"/>
  <c i="1" r="AZ100"/>
  <c i="3" r="J33"/>
  <c i="1" r="AV96"/>
  <c r="AT96"/>
  <c i="4" r="J33"/>
  <c i="1" r="AV97"/>
  <c r="AT97"/>
  <c i="3" r="F33"/>
  <c i="1" r="AZ96"/>
  <c i="4" r="F33"/>
  <c i="1" r="AZ97"/>
  <c i="5" r="F33"/>
  <c i="1" r="AZ98"/>
  <c r="BA94"/>
  <c r="AW94"/>
  <c r="AK30"/>
  <c r="BC94"/>
  <c r="AY94"/>
  <c r="BB94"/>
  <c r="AX94"/>
  <c r="BD94"/>
  <c r="W33"/>
  <c i="5" r="J30"/>
  <c i="1" r="AG98"/>
  <c i="6" r="J33"/>
  <c i="1" r="AV99"/>
  <c r="AT99"/>
  <c r="AN99"/>
  <c i="6" r="F33"/>
  <c i="1" r="AZ99"/>
  <c i="7" r="J33"/>
  <c i="1" r="AV100"/>
  <c r="AT100"/>
  <c r="AN100"/>
  <c i="7" l="1" r="J96"/>
  <c i="4" r="BK125"/>
  <c r="J125"/>
  <c r="J96"/>
  <c i="3" r="BK119"/>
  <c r="J119"/>
  <c r="J96"/>
  <c i="7" r="J39"/>
  <c i="1" r="AN98"/>
  <c i="6" r="J39"/>
  <c i="5" r="J39"/>
  <c i="2" r="J39"/>
  <c i="1" r="AU94"/>
  <c r="W30"/>
  <c r="AZ94"/>
  <c r="AV94"/>
  <c r="AK29"/>
  <c r="W31"/>
  <c r="W32"/>
  <c i="4" l="1" r="J30"/>
  <c i="1" r="AG97"/>
  <c r="AN97"/>
  <c i="3" r="J30"/>
  <c i="1" r="AG96"/>
  <c r="AN96"/>
  <c r="AT94"/>
  <c r="W29"/>
  <c i="4" l="1" r="J39"/>
  <c i="3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<sst xmlns="http://schemas.openxmlformats.org/spreadsheetml/2006/main">
  <si>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</si>
  <si>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</si>
  <si>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</si>
  <si>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</si>
  <si>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{ffda1193-9000-4f6d-8ed2-a01674bdb8f6}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</si>
  <si>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</si>
  <si>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</si>
  <si>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</si>
  <si>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</si>
  <si>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</si>
  <si>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</si>
  <si>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</si>
  <si>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</si>
  <si>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</si>
  <si>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19-1240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</si>
  <si>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</si>
  <si>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</si>
  <si>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CHODNÍKU V OBCI KLENOVKA</t>
  </si>
  <si>
    <t>KSO:</t>
  </si>
  <si>
    <t>CC-CZ:</t>
  </si>
  <si>
    <t>Místo:</t>
  </si>
  <si>
    <t>Klenovka</t>
  </si>
  <si>
    <t>Datum:</t>
  </si>
  <si>
    <t>4. 4. 2025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</si>
  <si>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</si>
  <si>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</si>
  <si>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</si>
  <si>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</si>
  <si>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</si>
  <si>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</si>
  <si>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</si>
  <si>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</si>
  <si>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</si>
  <si>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Sýkorová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</si>
  <si>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</si>
  <si>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</si>
  <si>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</si>
  <si>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</si>
  <si>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</si>
  <si>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</si>
  <si>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</si>
  <si>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</si>
  <si>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</si>
  <si>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</si>
  <si>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</si>
  <si>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</si>
  <si>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</si>
  <si>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</si>
  <si>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</si>
  <si>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</si>
  <si>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</si>
  <si>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</si>
  <si>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</si>
  <si>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</si>
  <si>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</si>
  <si>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</si>
  <si>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</si>
  <si>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</si>
  <si>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</si>
  <si>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</si>
  <si>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</si>
  <si>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</si>
  <si>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</si>
  <si>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</si>
  <si>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</si>
  <si>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</si>
  <si>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</si>
  <si>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</si>
  <si>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</si>
  <si>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</si>
  <si>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</si>
  <si>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</si>
  <si>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</si>
  <si>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</si>
  <si>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</si>
  <si>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</si>
  <si>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</si>
  <si>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</si>
  <si>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</si>
  <si>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</si>
  <si>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001a</t>
  </si>
  <si>
    <t>VEDLEJŠÍ A OSTATNÍ NÁKLADY - UZNATELNÉ POLOŽKY</t>
  </si>
  <si>
    <t>STA</t>
  </si>
  <si>
    <t>1</t>
  </si>
  <si>
    <t>{a651d658-ec67-4761-bb36-12bc2d45cac0}</t>
  </si>
  <si>
    <t>2</t>
  </si>
  <si>
    <t>SO 001b</t>
  </si>
  <si>
    <t>VEDLEJŠÍ A OSTATNÍ NÁKLADY - NEUZNATELNÉ POLOŽKY</t>
  </si>
  <si>
    <t>{51f9d0a4-25fb-4a75-b21b-3930e52f10f6}</t>
  </si>
  <si>
    <t>SO 101a</t>
  </si>
  <si>
    <t>CHODNÍKY - UZNATELNÉ POLOŽKY</t>
  </si>
  <si>
    <t>{ac9d04ed-34af-4110-9b8b-91b5a6e56ebd}</t>
  </si>
  <si>
    <t>SO 101b</t>
  </si>
  <si>
    <t>CHODNÍKY - NEUZNATELNÉ POLOŽKY</t>
  </si>
  <si>
    <t>{ca22657a-b00e-4511-b848-4638f1b2031a}</t>
  </si>
  <si>
    <t>SO 401</t>
  </si>
  <si>
    <t>NASVĚTLENÍ PŘECHODU PRO CHODCE</t>
  </si>
  <si>
    <t>{419301ef-d831-4ed4-9867-21c9f402b34c}</t>
  </si>
  <si>
    <t>SO 402</t>
  </si>
  <si>
    <t>NASVĚTLENÍ PŘECHODU PRO CHODCE U ZASTÁVKY BUS SMĚR VESELÍ</t>
  </si>
  <si>
    <t>{0b63891c-5cac-4204-a7da-d38a46c054d0}</t>
  </si>
  <si>
    <t>KRYCÍ LIST SOUPISU PRACÍ</t>
  </si>
  <si>
    <t>Objekt:</t>
  </si>
  <si>
    <t>SO 001a - VEDLEJŠÍ A OSTATNÍ NÁKLADY - UZNATELNÉ POLOŽKY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</si>
  <si>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</si>
  <si>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</si>
  <si>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</si>
  <si>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</si>
  <si>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</si>
  <si>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</si>
  <si>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</si>
  <si>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</si>
  <si>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</si>
  <si>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</si>
  <si>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</si>
  <si>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</si>
  <si>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</si>
  <si>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</si>
  <si>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</si>
  <si>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</si>
  <si>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</si>
  <si>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</si>
  <si>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</si>
  <si>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</si>
  <si>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</si>
  <si>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</si>
  <si>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</si>
  <si>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</si>
  <si>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</si>
  <si>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</si>
  <si>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</si>
  <si>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</si>
  <si>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</si>
  <si>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012303000</t>
  </si>
  <si>
    <t>Geodetické práce po výstavbě - zaměření skutečného provedení díla ke kolaudaci stavby</t>
  </si>
  <si>
    <t>KČ</t>
  </si>
  <si>
    <t>CS ÚRS 2016 01</t>
  </si>
  <si>
    <t>1024</t>
  </si>
  <si>
    <t>-583212813</t>
  </si>
  <si>
    <t>013254000</t>
  </si>
  <si>
    <t>Dokumentace skutečného provedení stavby</t>
  </si>
  <si>
    <t>Kč</t>
  </si>
  <si>
    <t>CS ÚRS 2024 02</t>
  </si>
  <si>
    <t>-1512965515</t>
  </si>
  <si>
    <t>VRN3</t>
  </si>
  <si>
    <t>Zařízení staveniště</t>
  </si>
  <si>
    <t>3</t>
  </si>
  <si>
    <t>030001000</t>
  </si>
  <si>
    <t>1785350550</t>
  </si>
  <si>
    <t>4</t>
  </si>
  <si>
    <t>032903000</t>
  </si>
  <si>
    <t>Náklady na provoz a údržbu vybavení staveniště</t>
  </si>
  <si>
    <t>17917312</t>
  </si>
  <si>
    <t>034403002</t>
  </si>
  <si>
    <t xml:space="preserve">Dopravní značení na staveništi -Dopravně inženýrské opatření v průběhu výstavby dle TP66 - osazení dočasného dopr.značení vč.opatření pro zajištění dopravy-zřízení a odstranění, manipulace, pronájmu vč.projektu a zajištění dopr. inženýrského rozhodnutí </t>
  </si>
  <si>
    <t>391773251</t>
  </si>
  <si>
    <t>VV</t>
  </si>
  <si>
    <t>"nutno zohlednit případnou etapizaci výstavby"1</t>
  </si>
  <si>
    <t>6</t>
  </si>
  <si>
    <t>039103000</t>
  </si>
  <si>
    <t>Rozebrání, bourání a odvoz zařízení staveniště</t>
  </si>
  <si>
    <t>1773325272</t>
  </si>
  <si>
    <t>VRN4</t>
  </si>
  <si>
    <t>Inženýrská činnost</t>
  </si>
  <si>
    <t>7</t>
  </si>
  <si>
    <t>041103000</t>
  </si>
  <si>
    <t>Autorský dozor projektanta</t>
  </si>
  <si>
    <t>-140840885</t>
  </si>
  <si>
    <t>8</t>
  </si>
  <si>
    <t>041203000</t>
  </si>
  <si>
    <t>Technický dozor investora</t>
  </si>
  <si>
    <t>1738511112</t>
  </si>
  <si>
    <t>9</t>
  </si>
  <si>
    <t>043134000</t>
  </si>
  <si>
    <t>Zkoušky zatěžovací - provedení zkoušek nad rámec KZP - (12 statických zatěžovacích zkoušek)</t>
  </si>
  <si>
    <t>kus</t>
  </si>
  <si>
    <t>-1667576280</t>
  </si>
  <si>
    <t>SO 001b - VEDLEJŠÍ A OSTATNÍ NÁKLADY - NEUZNATELNÉ POLOŽKY</t>
  </si>
  <si>
    <t>012103000</t>
  </si>
  <si>
    <t>Geodetické práce před výstavbou - vytyčení inženýrských sítí</t>
  </si>
  <si>
    <t>CS ÚRS 2020 01</t>
  </si>
  <si>
    <t>539199246</t>
  </si>
  <si>
    <t>012203000</t>
  </si>
  <si>
    <t>Geodetické práce při provádění stavby - vytyčení stavby</t>
  </si>
  <si>
    <t>-1011117172</t>
  </si>
  <si>
    <t>034303000</t>
  </si>
  <si>
    <t>Dopravní značení na staveništi</t>
  </si>
  <si>
    <t>CS ÚRS 2021 01</t>
  </si>
  <si>
    <t>1723199544</t>
  </si>
  <si>
    <t>"prozajištění dopravy a přístupu k nemovitostem (npř. lávky, nájezdy) a zajištění staveniště dle BOZP (ochranná oplocení, zajištění výkopů apod.)"1</t>
  </si>
  <si>
    <t>SO 101a - CHODNÍKY - UZNATELNÉ POLOŽKY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</si>
  <si>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</si>
  <si>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</si>
  <si>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</si>
  <si>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</si>
  <si>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</si>
  <si>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</si>
  <si>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</si>
  <si>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</si>
  <si>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</si>
  <si>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</si>
  <si>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</si>
  <si>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</si>
  <si>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111251101</t>
  </si>
  <si>
    <t>Odstranění křovin a stromů průměru kmene do 100 mm i s kořeny sklonu terénu do 1:5 z celkové plochy do 100 m2 strojně</t>
  </si>
  <si>
    <t>m2</t>
  </si>
  <si>
    <t>1356548667</t>
  </si>
  <si>
    <t>"část živého plotu vpravo u km cca. 0,7"(27,50+33,00+31,00)*0,5</t>
  </si>
  <si>
    <t>111251222</t>
  </si>
  <si>
    <t>Prořezávky listnaté výšky do 5 m do 50 kusů</t>
  </si>
  <si>
    <t>ar</t>
  </si>
  <si>
    <t>1383904470</t>
  </si>
  <si>
    <t>111301111</t>
  </si>
  <si>
    <t>Sejmutí drnu tl do 100 mm s přemístěním do 50 m nebo naložením na dopravní prostředek</t>
  </si>
  <si>
    <t>-680721071</t>
  </si>
  <si>
    <t>"pro chodník na ZÚ vlevo"52,00</t>
  </si>
  <si>
    <t>"vjezd na ZÚ vpravo"8,00</t>
  </si>
  <si>
    <t>"zastávka BUS vlevo+vpravo"168,00+9,50</t>
  </si>
  <si>
    <t>"chodník na KÚ vpravo"61,50+61,00</t>
  </si>
  <si>
    <t>Součet</t>
  </si>
  <si>
    <t>112101102</t>
  </si>
  <si>
    <t>Odstranění stromů listnatých průměru kmene do 500 mm</t>
  </si>
  <si>
    <t>23715318</t>
  </si>
  <si>
    <t>"u zastávky BUS vpravo"1</t>
  </si>
  <si>
    <t>112251102</t>
  </si>
  <si>
    <t>Odstranění pařezů D do 500 mm</t>
  </si>
  <si>
    <t>-2108282554</t>
  </si>
  <si>
    <t>113106121</t>
  </si>
  <si>
    <t>Rozebrání dlažeb z betonových nebo kamenných dlaždic komunikací pro pěší ručně</t>
  </si>
  <si>
    <t>170750080</t>
  </si>
  <si>
    <t>"dlaždice 30/30"</t>
  </si>
  <si>
    <t>"vlevo"18,00+18,80+54,30+70,30</t>
  </si>
  <si>
    <t>"vpravo"19,50+54,00+145,50+50,50</t>
  </si>
  <si>
    <t>Mezisoučet</t>
  </si>
  <si>
    <t>"dlaždice 50/50"</t>
  </si>
  <si>
    <t>"vlevo"12,00+8,00+11,50+53,50+143,00</t>
  </si>
  <si>
    <t>"vpravo"22,00+9,00+34,70+22,60+50,70+29,00+19,50+47,00</t>
  </si>
  <si>
    <t>113106123</t>
  </si>
  <si>
    <t>Rozebrání dlažeb ze zámkových dlaždic komunikací pro pěší ručně</t>
  </si>
  <si>
    <t>-720738037</t>
  </si>
  <si>
    <t>"vjezdy vpravo"12,50+16,20+1,60</t>
  </si>
  <si>
    <t>113107141</t>
  </si>
  <si>
    <t>Odstranění podkladu živičného tl 50 mm ručně</t>
  </si>
  <si>
    <t>1544215143</t>
  </si>
  <si>
    <t>"vjezdy vlevo"18,00+14,70+11,50+13,20</t>
  </si>
  <si>
    <t>"vjezdy vpravo"9,10+7,20+8,50+15,80+5,00+11,00+5,20+10,00+6,00</t>
  </si>
  <si>
    <t>113107142</t>
  </si>
  <si>
    <t>Odstranění podkladu živičného tl 100 mm ručně</t>
  </si>
  <si>
    <t>287086548</t>
  </si>
  <si>
    <t>"posun obrub vozovky"</t>
  </si>
  <si>
    <t>"u řezu č.14 vpravo"9,30</t>
  </si>
  <si>
    <t>"vlevo za BUS v odbočce"4,60+8,50</t>
  </si>
  <si>
    <t>"u zastávky BUS vpravo"8,00+6,00</t>
  </si>
  <si>
    <t>"na KÚ posun obrub pro chodník"35,00</t>
  </si>
  <si>
    <t>10</t>
  </si>
  <si>
    <t>113107222</t>
  </si>
  <si>
    <t>Odstranění podkladu z kameniva drceného tl 200 mm strojně pl přes 200 m2</t>
  </si>
  <si>
    <t>-760368874</t>
  </si>
  <si>
    <t>"dlaždice"893,40</t>
  </si>
  <si>
    <t>"zámková dlažba"30,30</t>
  </si>
  <si>
    <t>"beton. vjezdy+chodníky"600,20</t>
  </si>
  <si>
    <t>"vjezdy živice"135,20</t>
  </si>
  <si>
    <t>"vozovka živice"71,40</t>
  </si>
  <si>
    <t>11</t>
  </si>
  <si>
    <t>113107230</t>
  </si>
  <si>
    <t>Odstranění podkladu z betonu prostého tl 100 mm strojně pl přes 200 m2</t>
  </si>
  <si>
    <t>-2087629442</t>
  </si>
  <si>
    <t>"vjezdy vlevo"11,20+22,10+28,50+9,50</t>
  </si>
  <si>
    <t>"vjezdy vpravo"6,00+22,60+6,60+8,00+8,30</t>
  </si>
  <si>
    <t>"chodník vlevo"3,20+5,30+8,60+10,50+4,20+44,00+28,20+19,00+34,00</t>
  </si>
  <si>
    <t>"chodník vpravo"38,50+7,20+72,70+58,00+83,50+60,50</t>
  </si>
  <si>
    <t>113154113</t>
  </si>
  <si>
    <t>Frézování živičného krytu tl 50 mm pruh š 0,5 m pl do 500 m2 bez překážek v trase</t>
  </si>
  <si>
    <t>-1218712613</t>
  </si>
  <si>
    <t>"pruh podél obrub š. 0,30m-dle řezání krytu"(797,00+825,00)*0,30</t>
  </si>
  <si>
    <t>13</t>
  </si>
  <si>
    <t>113154223</t>
  </si>
  <si>
    <t>Frézování živičného krytu tl 50 mm pruh š 1 m pl do 1000 m2 bez překážek v trase</t>
  </si>
  <si>
    <t>1098427493</t>
  </si>
  <si>
    <t>"pruh š. 0,50m podél obrub vozovky"</t>
  </si>
  <si>
    <t>"vlevo"(78,00+202,00+95,00+422,00)*0,50</t>
  </si>
  <si>
    <t>"vpravo"(110,00+33,00+164,00+94,00+44,00+380,00)*0,5</t>
  </si>
  <si>
    <t>" vjezd u řezu č.41 vpravo"9,30</t>
  </si>
  <si>
    <t>14</t>
  </si>
  <si>
    <t>113201112</t>
  </si>
  <si>
    <t>Vytrhání obrub silničních ležatých</t>
  </si>
  <si>
    <t>m</t>
  </si>
  <si>
    <t>25630988</t>
  </si>
  <si>
    <t>"ve vjezdech"</t>
  </si>
  <si>
    <t>"vlevo"7,50+6,00+7,60+5,50+7,50+9,00</t>
  </si>
  <si>
    <t>"vpravo"6,00+6,50+5,30+7,30+5,50+7,00+5,00+4,50+6,50+8,00+5,50+6,20</t>
  </si>
  <si>
    <t>15</t>
  </si>
  <si>
    <t>113202111</t>
  </si>
  <si>
    <t>Vytrhání obrub krajníků obrubníků stojatých</t>
  </si>
  <si>
    <t>-1991313379</t>
  </si>
  <si>
    <t>"vlevo dle frézování"797,00</t>
  </si>
  <si>
    <t>"vjezdy"-43,10</t>
  </si>
  <si>
    <t>-(8,5+5,5)</t>
  </si>
  <si>
    <t>"vpravo dle frézování"825,00</t>
  </si>
  <si>
    <t>"vjezdy"-(73,30+6,50)</t>
  </si>
  <si>
    <t>16</t>
  </si>
  <si>
    <t>113204111</t>
  </si>
  <si>
    <t>Vytrhání obrub záhonových</t>
  </si>
  <si>
    <t>-1250652070</t>
  </si>
  <si>
    <t>"vlevo"18,00+17,00+10,00+6,80+9,30+32,50+89,00+40,50+44,00</t>
  </si>
  <si>
    <t>"vpravo"28,60+17,00+15,00+26,00+28,00+19,50+15,20+2,00+2,00+4,60+20,50</t>
  </si>
  <si>
    <t>17</t>
  </si>
  <si>
    <t>119001421</t>
  </si>
  <si>
    <t>Dočasné zajištění kabelů a kabelových tratí ze 3 volně ložených kabelů</t>
  </si>
  <si>
    <t>-1400990053</t>
  </si>
  <si>
    <t>"bude upřesněno během stavby- odhad"250,00</t>
  </si>
  <si>
    <t>18</t>
  </si>
  <si>
    <t>122251104</t>
  </si>
  <si>
    <t>Odkopávky a prokopávky nezapažené v hornině třídy těžitelnosti I, skupiny 3 objem do 500 m3 strojně</t>
  </si>
  <si>
    <t>m3</t>
  </si>
  <si>
    <t>-446279995</t>
  </si>
  <si>
    <t>"sanace chodníků"</t>
  </si>
  <si>
    <t>"vlevo"</t>
  </si>
  <si>
    <t>"se zkosenými hranami"32,80+24,80+19,30+15,40+33,40+41,50+50,00+1,60+21,00+78,20+5,00+2,10+2,60+33,00+50,30+31,00+16,20+34,50+21,80+10,50</t>
  </si>
  <si>
    <t>"s rovnými hranami"3,40+1,00+1,30+2,10+2,10+5,40+6,70+2,00+3,90+8,10</t>
  </si>
  <si>
    <t>"varovné pásy chodník"1,50+0,90+1,00+2,90+3,20+8,70+3,00+1,90+3,90</t>
  </si>
  <si>
    <t>"vjezdy vlevo v šířce chodníku"6,10+5,10+12,70+7,80+5,00+6,20+6,80+4,60+5,90+9,70+4,30</t>
  </si>
  <si>
    <t>"varovné pásy"2,60+2,20+4,90+3,40+2,10+2,30+2,80+2,00+2,50+4,10+1,80</t>
  </si>
  <si>
    <t>"vpravo"</t>
  </si>
  <si>
    <t>"chodník se zkosenými hranami"</t>
  </si>
  <si>
    <t>18,30+52,50+28,00+13,00+12,10+3,00+30,50+14,00+48,00+12,00+23,60+15,60+7,20+124,00+25,50+5,00+15,80+7,80+84,30+61,30+57,60+35,60+84,60+68,10+19,30+12,</t>
  </si>
  <si>
    <t>"s rovnými hranami"6,20+4,10+4,80+2,20+2,20+3,30+1,00+2,50+2,30+3,80+0,40+0,40+1,70+0,30+1,30+3,70</t>
  </si>
  <si>
    <t>"varovné pásy chodník"3,00+1,80+2,30+3,00+1,80+1,00+0,60+1,00+1,60+1,20+1,20+0,80+1,00+1,70</t>
  </si>
  <si>
    <t>"vjezdy vpravo v šířce chodníku"6,30+6,50+5,60+2,30+4,20+4,90+6,50+5,10+6,20+6,30+5,00+5,60+7,60+5,00+4,20+5,00+5,10+6,20+6,10+3,50</t>
  </si>
  <si>
    <t>"varovné pásy"1,80+2,40+5,10+1,60+2,70+2,20+2,60+2,70+4,60+7,90+2,10+1,70+2,10+2,10+2,60+2,30+2,40</t>
  </si>
  <si>
    <t>"sanace zastávky BUS"60,70*0,3</t>
  </si>
  <si>
    <t>"SANACE CHODNÍKŮ A VJEZDŮ CELKEM"1789,90*0,15</t>
  </si>
  <si>
    <t>"výkop chodníku pro novou konstrukci tl. 7cm"1789,90*0,07</t>
  </si>
  <si>
    <t>"pro novou zastávku vlevo v místě chodníku"49,50*0,40</t>
  </si>
  <si>
    <t>"výkop pro novou zastávku vpravo v zeleni"19,70*0,60</t>
  </si>
  <si>
    <t>19</t>
  </si>
  <si>
    <t>129951103</t>
  </si>
  <si>
    <t>Bourání zdiva cihelného nebo smíšeného v odkopávkách nebo prokopávkách na MC strojně</t>
  </si>
  <si>
    <t>652375761</t>
  </si>
  <si>
    <t>"výměna uličních vpustí"</t>
  </si>
  <si>
    <t>"bude upřesněno v průběhu stavby - odhad"3,00+3,00</t>
  </si>
  <si>
    <t>"zasakovací vpusti"6,00</t>
  </si>
  <si>
    <t>12,00*1,50</t>
  </si>
  <si>
    <t>20</t>
  </si>
  <si>
    <t>131112501</t>
  </si>
  <si>
    <t>Hloubení jamek pro sloupky, zábradlí, značky objem do 0,5 m3 v soudržných horninách třídy těžitelnosti I, skupiny 1 a 2 ručně</t>
  </si>
  <si>
    <t>1943824607</t>
  </si>
  <si>
    <t>"pro sloupky zábradlí u BUS"3*(0,30*0,30*0,80)</t>
  </si>
  <si>
    <t>"pro sloupky SDZ -odhad"22*(0,30*0,30*0,80)</t>
  </si>
  <si>
    <t>132251104</t>
  </si>
  <si>
    <t xml:space="preserve">Hloubení rýh nezapažených  š do 800 mm v hornině třídy těžitelnosti I, skupiny 3 objem přes 100 m3 strojně</t>
  </si>
  <si>
    <t>410738595</t>
  </si>
  <si>
    <t>"obr."0,35*0,30*(57,00+128,00+35,00+94,00+8,50+332,00)</t>
  </si>
  <si>
    <t>"V.P.+obr."0,60*0,30*(19,50+27,50+81,50)</t>
  </si>
  <si>
    <t>"obr.BUS"0,35*0,30*12,00</t>
  </si>
  <si>
    <t>"záhon.obr."(31,10+21,30+17,60+14,50+101,30+47,00+14,80+10,50+3,00+34,20+48,30+13,80+42,50+22,50+14,00+7,80+10,00+4,00)*0,30*0,30</t>
  </si>
  <si>
    <t>"obr."0,35*0,30*(24,00+29,50+31,60+161,00+59,00+7,50+130,00+247,00)</t>
  </si>
  <si>
    <t>"V.P.+obr."0,60*0,30*(55,00+25,00+41,00)</t>
  </si>
  <si>
    <t>"záhon.obr."(2,10+6,80+6,30+3,50+30,80+44,80+32,60+19,50+19,90+27,30+27,20+24,80+14,30+2,00+1,00+9,50+22,10+13,10+51,70+48,00+4,20+28,50)*0,30*0,30</t>
  </si>
  <si>
    <t>(11,90+169,40+29,20)*0,30*0,30</t>
  </si>
  <si>
    <t>22</t>
  </si>
  <si>
    <t>132254203</t>
  </si>
  <si>
    <t>Hloubení zapažených rýh š do 2000 mm v hornině třídy těžitelnosti I, skupiny 3 objem do 100 m3</t>
  </si>
  <si>
    <t>1149138439</t>
  </si>
  <si>
    <t>"přípojky vpustí"1,00*1,00*(13,00+6,00+2,00+2,00+1,00+9,00)</t>
  </si>
  <si>
    <t>23</t>
  </si>
  <si>
    <t>133254102</t>
  </si>
  <si>
    <t>Hloubení šachet zapažených v hornině třídy těžitelnosti I, skupiny 3 objem do 50 m3</t>
  </si>
  <si>
    <t>-974578991</t>
  </si>
  <si>
    <t>"nové uliční vpusti"6*(1,50*1,50*1,3)</t>
  </si>
  <si>
    <t>24</t>
  </si>
  <si>
    <t>151101101</t>
  </si>
  <si>
    <t>Zřízení příložného pažení a rozepření stěn rýh hl do 2 m</t>
  </si>
  <si>
    <t>125249857</t>
  </si>
  <si>
    <t>"dle potřeby stavby - odhad"40,00</t>
  </si>
  <si>
    <t>25</t>
  </si>
  <si>
    <t>151101111</t>
  </si>
  <si>
    <t>Odstranění příložného pažení a rozepření stěn rýh hl do 2 m</t>
  </si>
  <si>
    <t>-1905745378</t>
  </si>
  <si>
    <t>26</t>
  </si>
  <si>
    <t>162751117</t>
  </si>
  <si>
    <t>Vodorovné přemístění do 10000 m výkopku/sypaniny z horniny třídy těžitelnosti I, skupiny 1 až 3</t>
  </si>
  <si>
    <t>71617429</t>
  </si>
  <si>
    <t>"odkopávky"443,61</t>
  </si>
  <si>
    <t>"rýhy"287,08+33,00</t>
  </si>
  <si>
    <t>"šachty"17,55+1,8</t>
  </si>
  <si>
    <t>27</t>
  </si>
  <si>
    <t>162751119</t>
  </si>
  <si>
    <t>Příplatek k vodorovnému přemístění výkopku/sypaniny z horniny třídy těžitelnosti I, skupiny 1 až 3 ZKD 1000 m přes 10000 m</t>
  </si>
  <si>
    <t>-9707788</t>
  </si>
  <si>
    <t>"na skládku do 14 km"783,04*4</t>
  </si>
  <si>
    <t>28</t>
  </si>
  <si>
    <t>167151111</t>
  </si>
  <si>
    <t>Nakládání výkopku z hornin třídy těžitelnosti I, skupiny 1 až 3 přes 100 m3</t>
  </si>
  <si>
    <t>-1845439994</t>
  </si>
  <si>
    <t>29</t>
  </si>
  <si>
    <t>171201221</t>
  </si>
  <si>
    <t>Poplatek za uložení na skládce (skládkovné) zeminy a kamení kód odpadu 17 05 04</t>
  </si>
  <si>
    <t>t</t>
  </si>
  <si>
    <t>2026358978</t>
  </si>
  <si>
    <t>783,04*1,9</t>
  </si>
  <si>
    <t>30</t>
  </si>
  <si>
    <t>171251201</t>
  </si>
  <si>
    <t>Uložení sypaniny na skládky nebo meziskládky</t>
  </si>
  <si>
    <t>-1988540545</t>
  </si>
  <si>
    <t>31</t>
  </si>
  <si>
    <t>174111101</t>
  </si>
  <si>
    <t>Zásyp jam, šachet rýh nebo kolem objektů sypaninou se zhutněním ručně</t>
  </si>
  <si>
    <t>716412487</t>
  </si>
  <si>
    <t>"přípojky vpustí"33,00*1,00*0,40</t>
  </si>
  <si>
    <t>32</t>
  </si>
  <si>
    <t>175151101</t>
  </si>
  <si>
    <t>Obsypání potrubí strojně sypaninou bez prohození, uloženou do 3 m</t>
  </si>
  <si>
    <t>-1077784542</t>
  </si>
  <si>
    <t>"přípojky vpustí"33,00*1,00*0,50</t>
  </si>
  <si>
    <t>33</t>
  </si>
  <si>
    <t>175151201</t>
  </si>
  <si>
    <t>Obsypání objektu nad přilehlým původním terénem sypaninou bez prohození, uloženou do 3 m strojně</t>
  </si>
  <si>
    <t>1948022463</t>
  </si>
  <si>
    <t>12*1,00*(1,96-0,50)</t>
  </si>
  <si>
    <t>34</t>
  </si>
  <si>
    <t>181951112</t>
  </si>
  <si>
    <t>Úprava pláně v hornině třídy těžitelnosti I, skupiny 1 až 3 se zhutněním strojně</t>
  </si>
  <si>
    <t>588231473</t>
  </si>
  <si>
    <t>"dle sanace chodníky a vjezdy"1789,90</t>
  </si>
  <si>
    <t>"zastávka BUS"60,70</t>
  </si>
  <si>
    <t>35</t>
  </si>
  <si>
    <t>M</t>
  </si>
  <si>
    <t>58331200</t>
  </si>
  <si>
    <t>štěrkopísek netříděný zásypový</t>
  </si>
  <si>
    <t>-1975257667</t>
  </si>
  <si>
    <t>(16,50+17,52)*1,90</t>
  </si>
  <si>
    <t>Zakládání</t>
  </si>
  <si>
    <t>36</t>
  </si>
  <si>
    <t>212752102</t>
  </si>
  <si>
    <t>Trativod z drenážních trubek korugovaných PE-HD SN 4 perforace 360° včetně lože otevřený výkop DN 150 pro liniové stavby</t>
  </si>
  <si>
    <t>-1141768498</t>
  </si>
  <si>
    <t>"v místě zasakovacích vpustí"</t>
  </si>
  <si>
    <t>"na jednu vpusť cca 3,00m drenáže"6,00*3,00</t>
  </si>
  <si>
    <t>37</t>
  </si>
  <si>
    <t>275271126</t>
  </si>
  <si>
    <t>Základové patky pro sloupky zábradlí</t>
  </si>
  <si>
    <t>-1343910268</t>
  </si>
  <si>
    <t>7*0,3*0,3*0,8</t>
  </si>
  <si>
    <t>Vodorovné konstrukce</t>
  </si>
  <si>
    <t>38</t>
  </si>
  <si>
    <t>451573111</t>
  </si>
  <si>
    <t>Lože pod potrubí otevřený výkop ze štěrkopísku</t>
  </si>
  <si>
    <t>1399563510</t>
  </si>
  <si>
    <t>"přípojky vpustí"33*0,15</t>
  </si>
  <si>
    <t>39</t>
  </si>
  <si>
    <t>452311151</t>
  </si>
  <si>
    <t>Podkladní desky z betonu prostého tř. C 20/25 otevřený výkop</t>
  </si>
  <si>
    <t>-467349066</t>
  </si>
  <si>
    <t>"nové vpusti"6</t>
  </si>
  <si>
    <t>"případná výměna stávajících - odhad"7</t>
  </si>
  <si>
    <t>13*1,50*1,50*0,15</t>
  </si>
  <si>
    <t>Komunikace pozemní</t>
  </si>
  <si>
    <t>40</t>
  </si>
  <si>
    <t>564751111</t>
  </si>
  <si>
    <t>Podklad z kameniva hrubého drceného vel. 0-63 mm tl 150 mm</t>
  </si>
  <si>
    <t>-897790622</t>
  </si>
  <si>
    <t>"dle sanace - chodníky+vjezdy"1790,00</t>
  </si>
  <si>
    <t>"zastávka BUS 2 vrstvy"68,40*2</t>
  </si>
  <si>
    <t>41</t>
  </si>
  <si>
    <t>564851111</t>
  </si>
  <si>
    <t>Podklad ze štěrkodrtě ŠD tl 150 mm</t>
  </si>
  <si>
    <t>-1335290019</t>
  </si>
  <si>
    <t>"chodníky vlevo + vpravo"(525,00+36,00+27,00)+(878,70+40,20+22,00)</t>
  </si>
  <si>
    <t>"vjezdy vlevo + vpravo 2 vrstvy"(74,20+30,70)*2+(107,20+48,90)*2</t>
  </si>
  <si>
    <t>42</t>
  </si>
  <si>
    <t>564861111</t>
  </si>
  <si>
    <t>Podklad ze štěrkodrtě ŠD tl 200 mm</t>
  </si>
  <si>
    <t>1688245489</t>
  </si>
  <si>
    <t>43</t>
  </si>
  <si>
    <t>564871116</t>
  </si>
  <si>
    <t>Podklad ze štěrkodrtě ŠD tl. 300 mm</t>
  </si>
  <si>
    <t>-2043133091</t>
  </si>
  <si>
    <t>"doplnění kraje vozovky vlevo+vpravo"(797+825)*0,30</t>
  </si>
  <si>
    <t>44</t>
  </si>
  <si>
    <t>573211109</t>
  </si>
  <si>
    <t>Postřik živičný spojovací z asfaltu v množství 0,50 kg/m2</t>
  </si>
  <si>
    <t>956014604</t>
  </si>
  <si>
    <t>"š. 0,50m"(797,00+825,00)*0,50</t>
  </si>
  <si>
    <t>"š. 0,30m"(797,00+825,00)*0,30</t>
  </si>
  <si>
    <t>45</t>
  </si>
  <si>
    <t>577144111</t>
  </si>
  <si>
    <t>Asfaltový beton vrstva obrusná ACO 11 (ABS) tř. I tl 50 mm š do 3 m z nemodifikovaného asfaltu</t>
  </si>
  <si>
    <t>2027436697</t>
  </si>
  <si>
    <t>"dle postřiku"1297,60</t>
  </si>
  <si>
    <t>46</t>
  </si>
  <si>
    <t>591241111</t>
  </si>
  <si>
    <t>Kladení dlažby z kostek drobných z kamene na MC tl 50 mm</t>
  </si>
  <si>
    <t>-953085547</t>
  </si>
  <si>
    <t>"zastávka BUS vlevo"68,40</t>
  </si>
  <si>
    <t>47</t>
  </si>
  <si>
    <t>58381007</t>
  </si>
  <si>
    <t>kostka dlažební žula drobná 8/10</t>
  </si>
  <si>
    <t>-1145793707</t>
  </si>
  <si>
    <t>68,40*1,03</t>
  </si>
  <si>
    <t>48</t>
  </si>
  <si>
    <t>596211113</t>
  </si>
  <si>
    <t>Kladení zámkové dlažby komunikací pro pěší tl 60 mm skupiny A pl přes 300 m2</t>
  </si>
  <si>
    <t>-1456114298</t>
  </si>
  <si>
    <t>"dle sanace vlevo+vpravo"525,00+36,00+27,00+878,70+40,20+22,00</t>
  </si>
  <si>
    <t>49</t>
  </si>
  <si>
    <t>59245006</t>
  </si>
  <si>
    <t>dlažba tvar obdélník betonová pro nevidomé 200x100x60mm barevná - červená</t>
  </si>
  <si>
    <t>291824811</t>
  </si>
  <si>
    <t>27,00+22,00</t>
  </si>
  <si>
    <t>49,00*1,03</t>
  </si>
  <si>
    <t>50</t>
  </si>
  <si>
    <t>592450181</t>
  </si>
  <si>
    <t>dlažba tvar obdélník betonová se zkosenýmí hranami 200x100x60mm přírodní</t>
  </si>
  <si>
    <t>722387663</t>
  </si>
  <si>
    <t>1528,90-(76,20+49,00+9,60)</t>
  </si>
  <si>
    <t>1394,10*1,03</t>
  </si>
  <si>
    <t>51</t>
  </si>
  <si>
    <t>59245018</t>
  </si>
  <si>
    <t>dlažba tvar obdélník betonová rovná 200x100x60mm přírodní</t>
  </si>
  <si>
    <t>-1286091245</t>
  </si>
  <si>
    <t>"dle sanace vlevo+vpravo" 36,00+40,20</t>
  </si>
  <si>
    <t>76,02*1,03</t>
  </si>
  <si>
    <t>52</t>
  </si>
  <si>
    <t>59245008</t>
  </si>
  <si>
    <t>dlažba tvar obdélník betonová rovná 200x100x60mm barevná-červená</t>
  </si>
  <si>
    <t>-1458783512</t>
  </si>
  <si>
    <t>"kontrastní pásy na autobusových zastávkách"2*12,00*0,40*1,03</t>
  </si>
  <si>
    <t>53</t>
  </si>
  <si>
    <t>596211212</t>
  </si>
  <si>
    <t>Kladení zámkové dlažby komunikací pro pěší tl 80 mm skupiny A pl do 300 m2</t>
  </si>
  <si>
    <t>-346709411</t>
  </si>
  <si>
    <t>"ve vjezdech vlevo+vpravo dle sanace"74,20+30,70+107,20+48,90</t>
  </si>
  <si>
    <t>54</t>
  </si>
  <si>
    <t>59245226</t>
  </si>
  <si>
    <t>dlažba tvar obdélník betonová pro nevidomé 200x100x80mm barevná červená</t>
  </si>
  <si>
    <t>-388705078</t>
  </si>
  <si>
    <t>"varovné pásy ve vjezdech"30,70+48,90</t>
  </si>
  <si>
    <t>79,6*1,03</t>
  </si>
  <si>
    <t>55</t>
  </si>
  <si>
    <t>59245005</t>
  </si>
  <si>
    <t>dlažba tvar obdélník betonová s rovnými hranami 200x100x80mm barevná antracit</t>
  </si>
  <si>
    <t>1743372056</t>
  </si>
  <si>
    <t>"vjezdy vlevo+vpravo"74,20+107,20</t>
  </si>
  <si>
    <t>181,40*1,03</t>
  </si>
  <si>
    <t>Trubní vedení</t>
  </si>
  <si>
    <t>56</t>
  </si>
  <si>
    <t>871291101</t>
  </si>
  <si>
    <t>Montáž chrániček inženýrských sítí</t>
  </si>
  <si>
    <t>512992217</t>
  </si>
  <si>
    <t>"upřesní se během stavby - odhad" 150,00</t>
  </si>
  <si>
    <t>57</t>
  </si>
  <si>
    <t>56245115</t>
  </si>
  <si>
    <t>žlab kabelový s víkem ze směsových plastů 130x130mm dl 1,2m</t>
  </si>
  <si>
    <t>1142663107</t>
  </si>
  <si>
    <t>150,00*1,03/1,20</t>
  </si>
  <si>
    <t>58</t>
  </si>
  <si>
    <t>871313121</t>
  </si>
  <si>
    <t>Montáž kanalizačního potrubí z PVC těsněné gumovým kroužkem otevřený výkop sklon do 20 % DN 160</t>
  </si>
  <si>
    <t>1755147211</t>
  </si>
  <si>
    <t>"přípojky vpustí"13,00+6,00+2,00+2,00+1,00+9,00</t>
  </si>
  <si>
    <t>59</t>
  </si>
  <si>
    <t>877315211</t>
  </si>
  <si>
    <t>Montáž tvarovek z tvrdého PVC-systém KG nebo z polypropylenu-systém KG 2000 jednoosé DN 160</t>
  </si>
  <si>
    <t>-1357881645</t>
  </si>
  <si>
    <t>"napojení přípojek vpustí - odhad" 15</t>
  </si>
  <si>
    <t>60</t>
  </si>
  <si>
    <t>R1</t>
  </si>
  <si>
    <t xml:space="preserve">Tvarovka DN 150 pro napojení potrubí </t>
  </si>
  <si>
    <t>-902318436</t>
  </si>
  <si>
    <t>61</t>
  </si>
  <si>
    <t>28611196</t>
  </si>
  <si>
    <t>trubka kanalizační PPKGEM 160x4,9x1000mm SN10</t>
  </si>
  <si>
    <t>1020816756</t>
  </si>
  <si>
    <t>33,00*1,03</t>
  </si>
  <si>
    <t>62</t>
  </si>
  <si>
    <t>895941111</t>
  </si>
  <si>
    <t>Zřízení vpusti kanalizační uliční z betonových dílců typ UV-50 normální</t>
  </si>
  <si>
    <t>-212006631</t>
  </si>
  <si>
    <t>"nové vpusti"6,00</t>
  </si>
  <si>
    <t>"zasakovací"6,00</t>
  </si>
  <si>
    <t>"rezerva "2,00</t>
  </si>
  <si>
    <t>63</t>
  </si>
  <si>
    <t>R2</t>
  </si>
  <si>
    <t>Kompletní sestava betonové uliční vpusti s kalovým košem</t>
  </si>
  <si>
    <t>1081318104</t>
  </si>
  <si>
    <t>64</t>
  </si>
  <si>
    <t>899204112</t>
  </si>
  <si>
    <t>Osazení mříží litinových včetně rámů a košů na bahno pro třídu zatížení D400, E600</t>
  </si>
  <si>
    <t>-1201479598</t>
  </si>
  <si>
    <t>"uliční vpusti celkem"32</t>
  </si>
  <si>
    <t>65</t>
  </si>
  <si>
    <t>55242320</t>
  </si>
  <si>
    <t>mříž vtoková litinová plochá 500x500mm</t>
  </si>
  <si>
    <t>-942973437</t>
  </si>
  <si>
    <t>66</t>
  </si>
  <si>
    <t>899331111</t>
  </si>
  <si>
    <t>Výšková úprava uličního vstupu nebo vpusti do 200 mm zvýšením poklopu</t>
  </si>
  <si>
    <t>1461019479</t>
  </si>
  <si>
    <t>" odhad - upřesní se během stavby" 7,00</t>
  </si>
  <si>
    <t>67</t>
  </si>
  <si>
    <t>899431111</t>
  </si>
  <si>
    <t>Výšková úprava uličního vstupu nebo vpusti do 200 mm zvýšením krycího hrnce, šoupěte nebo hydrantu</t>
  </si>
  <si>
    <t>-256217347</t>
  </si>
  <si>
    <t>"odhad"11,00</t>
  </si>
  <si>
    <t>68</t>
  </si>
  <si>
    <t>R3</t>
  </si>
  <si>
    <t>Odstranění mříží s rámem</t>
  </si>
  <si>
    <t>1182389284</t>
  </si>
  <si>
    <t>"stávající vpusti"26</t>
  </si>
  <si>
    <t>Ostatní konstrukce a práce, bourání</t>
  </si>
  <si>
    <t>69</t>
  </si>
  <si>
    <t>911111111</t>
  </si>
  <si>
    <t>Montáž zábradlí ocelového zabetonovaného</t>
  </si>
  <si>
    <t>-933637959</t>
  </si>
  <si>
    <t>"na sloupky zabetonované u požární nádrže"6,80</t>
  </si>
  <si>
    <t>70</t>
  </si>
  <si>
    <t>911121111</t>
  </si>
  <si>
    <t>Montáž zábradlí ocelového přichyceného vruty do betonového podkladu</t>
  </si>
  <si>
    <t>1321983103</t>
  </si>
  <si>
    <t>"na palisádě u požární nádrže"10,20</t>
  </si>
  <si>
    <t>71</t>
  </si>
  <si>
    <t>R4</t>
  </si>
  <si>
    <t>Dodání zábradlí trubkového se třemi madly s protikorozní úpravou zinkování + nátěry</t>
  </si>
  <si>
    <t>-1937396742</t>
  </si>
  <si>
    <t>17,00*1,03</t>
  </si>
  <si>
    <t>72</t>
  </si>
  <si>
    <t>914111111</t>
  </si>
  <si>
    <t>Montáž svislé dopravní značky do velikosti 1 m2 objímkami na sloupek nebo konzolu</t>
  </si>
  <si>
    <t>855488192</t>
  </si>
  <si>
    <t>"montáž nových a znovu osazení stávajících značek"</t>
  </si>
  <si>
    <t>"stávající na 10 sloupcích"</t>
  </si>
  <si>
    <t>"nových"16,00</t>
  </si>
  <si>
    <t>"rezerva poškozených" 7,00</t>
  </si>
  <si>
    <t>73</t>
  </si>
  <si>
    <t>40445600</t>
  </si>
  <si>
    <t>výstražné dopravní značky A1-A30, A33 700mm</t>
  </si>
  <si>
    <t>1751900840</t>
  </si>
  <si>
    <t>"A 11" 2</t>
  </si>
  <si>
    <t>"A 12a"2</t>
  </si>
  <si>
    <t>74</t>
  </si>
  <si>
    <t>40445621</t>
  </si>
  <si>
    <t>informativní značky provozní IP1-IP3, IP4b-IP7, IP10a, b 500x500mm</t>
  </si>
  <si>
    <t>-1540367507</t>
  </si>
  <si>
    <t>"IP5"2</t>
  </si>
  <si>
    <t>"IP6"2</t>
  </si>
  <si>
    <t>"IP 4b"3</t>
  </si>
  <si>
    <t>75</t>
  </si>
  <si>
    <t>40445647</t>
  </si>
  <si>
    <t>dodatkové tabulky E1, E2a,b , E6, E9, E10 E12c, E17 500x500mm</t>
  </si>
  <si>
    <t>1352530049</t>
  </si>
  <si>
    <t>"rezerva"7</t>
  </si>
  <si>
    <t>76</t>
  </si>
  <si>
    <t>40445649</t>
  </si>
  <si>
    <t>dodatkové tabulky E3-E5, E8, E14-E16 500x150mm</t>
  </si>
  <si>
    <t>-496464490</t>
  </si>
  <si>
    <t>"E 3a"2</t>
  </si>
  <si>
    <t>77</t>
  </si>
  <si>
    <t>40445619</t>
  </si>
  <si>
    <t>zákazové, příkazové dopravní značky B1-B34, C1-15 500mm</t>
  </si>
  <si>
    <t>-1590758762</t>
  </si>
  <si>
    <t>"B 24a"1</t>
  </si>
  <si>
    <t>78</t>
  </si>
  <si>
    <t>40445645</t>
  </si>
  <si>
    <t>informativní značky jiné IJ4b 500mm</t>
  </si>
  <si>
    <t>649593279</t>
  </si>
  <si>
    <t>"IJ 4b"2</t>
  </si>
  <si>
    <t>79</t>
  </si>
  <si>
    <t>914511111</t>
  </si>
  <si>
    <t>Montáž sloupku dopravních značek délky do 3,5 m s betonovým základem</t>
  </si>
  <si>
    <t>-372178519</t>
  </si>
  <si>
    <t>80</t>
  </si>
  <si>
    <t>40445225</t>
  </si>
  <si>
    <t>sloupek pro dopravní značku Zn D 60mm v 3,5m</t>
  </si>
  <si>
    <t>1274278544</t>
  </si>
  <si>
    <t>81</t>
  </si>
  <si>
    <t>40445253</t>
  </si>
  <si>
    <t>víčko plastové na sloupek D 60mm</t>
  </si>
  <si>
    <t>594274029</t>
  </si>
  <si>
    <t>82</t>
  </si>
  <si>
    <t>40445256</t>
  </si>
  <si>
    <t>svorka upínací na sloupek dopravní značky D 60mm</t>
  </si>
  <si>
    <t>-2039928362</t>
  </si>
  <si>
    <t>"nové značky"16*2</t>
  </si>
  <si>
    <t>"rezerva stávajících"7*2</t>
  </si>
  <si>
    <t>83</t>
  </si>
  <si>
    <t>915231112</t>
  </si>
  <si>
    <t>Vodorovné dopravní značení přechody pro chodce, šipky, symboly retroreflexní bílý plast</t>
  </si>
  <si>
    <t>249218163</t>
  </si>
  <si>
    <t>"přechod pro chodce před zastávkou BUS vlevo" 7,00*4,00</t>
  </si>
  <si>
    <t>84</t>
  </si>
  <si>
    <t>915491211</t>
  </si>
  <si>
    <t>Osazení vodícího proužku z betonových desek do betonového lože tl do 100 mm š proužku 250 mm</t>
  </si>
  <si>
    <t>359995325</t>
  </si>
  <si>
    <t>"v úseku s malým podélným spádem"</t>
  </si>
  <si>
    <t>"na ZÚ"19,50+27,50</t>
  </si>
  <si>
    <t>"u zastávky BUS vpravo"82,00</t>
  </si>
  <si>
    <t>"na ZÚ"55,00</t>
  </si>
  <si>
    <t>"před zastávkou BUS"25,00</t>
  </si>
  <si>
    <t>"u zastávky BUS" 41,00</t>
  </si>
  <si>
    <t>85</t>
  </si>
  <si>
    <t>59218002</t>
  </si>
  <si>
    <t>krajník betonový silniční 500x250x100mm</t>
  </si>
  <si>
    <t>416910786</t>
  </si>
  <si>
    <t>250,00*1,03</t>
  </si>
  <si>
    <t>86</t>
  </si>
  <si>
    <t>915621111</t>
  </si>
  <si>
    <t>Předznačení vodorovného plošného značení</t>
  </si>
  <si>
    <t>-459504821</t>
  </si>
  <si>
    <t>"přechod pro chodce"7,00*4,00</t>
  </si>
  <si>
    <t>87</t>
  </si>
  <si>
    <t>916111122</t>
  </si>
  <si>
    <t>Osazení obruby z drobných kostek bez boční opěry do lože z betonu prostého</t>
  </si>
  <si>
    <t>259512312</t>
  </si>
  <si>
    <t>"v místě zastávky BUS vlevo"37,00</t>
  </si>
  <si>
    <t>88</t>
  </si>
  <si>
    <t>916111123</t>
  </si>
  <si>
    <t>Osazení obruby z drobných kostek s boční opěrou do lože z betonu prostého</t>
  </si>
  <si>
    <t>87059746</t>
  </si>
  <si>
    <t>89</t>
  </si>
  <si>
    <t>-686818858</t>
  </si>
  <si>
    <t>37,00*0,20*1,03</t>
  </si>
  <si>
    <t>90</t>
  </si>
  <si>
    <t>916131213</t>
  </si>
  <si>
    <t>Osazení silničního obrubníku betonového stojatého s boční opěrou do lože z betonu prostého</t>
  </si>
  <si>
    <t>-1356815729</t>
  </si>
  <si>
    <t>"vlevo"78,00+202,00+95,00+422,00</t>
  </si>
  <si>
    <t>"vpravo"110,00+33,00+164,00+94,00+44,00+380,00</t>
  </si>
  <si>
    <t>91</t>
  </si>
  <si>
    <t>59217030</t>
  </si>
  <si>
    <t>obrubník betonový silniční přechodový 1000x150x150-250mm</t>
  </si>
  <si>
    <t>1944478635</t>
  </si>
  <si>
    <t>"vlevo"6,00+13,00+5,00+7,00+2,00</t>
  </si>
  <si>
    <t>"vpravo"6,00+4,00+14,00+5,00+6,00+17,00</t>
  </si>
  <si>
    <t>85,00*1,03</t>
  </si>
  <si>
    <t>92</t>
  </si>
  <si>
    <t>59217029</t>
  </si>
  <si>
    <t>obrubník betonový silniční nájezdový 1000x150x150mm</t>
  </si>
  <si>
    <t>1698378696</t>
  </si>
  <si>
    <t>"vlevo"3,00+5,50+4,00+3,30+3,50+11,50+7,20+4,00+4,00+7,00+5,10+7,20+5,70+9,60+9,70+5,00+9,00+3,50+11,50</t>
  </si>
  <si>
    <t>"vpravo"6,60+4,80+11,35+10,70+3,00+5,50+5,30+4,00+5,30+4,00+5,50+10,30+3,70+2,40+1,50+2,20+3,00+2,90+5,50+4,10+2,90+7,20+4,00+4,00+5,25+4,80+3,00+7,50</t>
  </si>
  <si>
    <t>259,60*1,03</t>
  </si>
  <si>
    <t>93</t>
  </si>
  <si>
    <t>59217034</t>
  </si>
  <si>
    <t>obrubník betonový silniční 1000x150x300mm</t>
  </si>
  <si>
    <t>-1228707211</t>
  </si>
  <si>
    <t>"nástupní hrana zastávek BUS"12,00+12,00</t>
  </si>
  <si>
    <t>24,00*1,03</t>
  </si>
  <si>
    <t>94</t>
  </si>
  <si>
    <t>59217031</t>
  </si>
  <si>
    <t>obrubník betonový silniční 1000x150x250mm</t>
  </si>
  <si>
    <t>2088355992</t>
  </si>
  <si>
    <t>"dle osazení"1622,00</t>
  </si>
  <si>
    <t>"obrubník přechodový"-85,00</t>
  </si>
  <si>
    <t>"obrubník nájezdový"-259,60</t>
  </si>
  <si>
    <t>"obrubník zastávky"-24,00</t>
  </si>
  <si>
    <t>1253,40*1,03</t>
  </si>
  <si>
    <t>95</t>
  </si>
  <si>
    <t>9161312131</t>
  </si>
  <si>
    <t>Osazení palisád s boční opěrou š.0,15m do lože z betonu prostého</t>
  </si>
  <si>
    <t>1496858538</t>
  </si>
  <si>
    <t>"u chodníku u požární nádrže"10,20</t>
  </si>
  <si>
    <t>96</t>
  </si>
  <si>
    <t>59228413</t>
  </si>
  <si>
    <t>palisáda betonová tyčová přírodní 175x200x800mm</t>
  </si>
  <si>
    <t>-680165990</t>
  </si>
  <si>
    <t>"1/2 z 10,20=5,10m"510/17,5*1,03</t>
  </si>
  <si>
    <t>97</t>
  </si>
  <si>
    <t>59228412</t>
  </si>
  <si>
    <t>palisáda betonová tyčová přírodní 175x200x600mm</t>
  </si>
  <si>
    <t>1858588256</t>
  </si>
  <si>
    <t>98</t>
  </si>
  <si>
    <t>916231213</t>
  </si>
  <si>
    <t>Osazení chodníkového obrubníku betonového stojatého s boční opěrou do lože z betonu prostého</t>
  </si>
  <si>
    <t>1230537336</t>
  </si>
  <si>
    <t xml:space="preserve">"dle hloubení rýh" </t>
  </si>
  <si>
    <t>"vlevo"459,00</t>
  </si>
  <si>
    <t>"vpravo"651,00</t>
  </si>
  <si>
    <t>99</t>
  </si>
  <si>
    <t>59217018</t>
  </si>
  <si>
    <t>obrubník betonový chodníkový 1000x80x200mm</t>
  </si>
  <si>
    <t>1210220029</t>
  </si>
  <si>
    <t>1110*1,03</t>
  </si>
  <si>
    <t>100</t>
  </si>
  <si>
    <t>916991121</t>
  </si>
  <si>
    <t>Lože pod obrubníky, krajníky nebo obruby z dlažebních kostek z betonu prostého</t>
  </si>
  <si>
    <t>766390302</t>
  </si>
  <si>
    <t>"sil.obruba"0,35*0,05*(1622-250)</t>
  </si>
  <si>
    <t>"obr.+V.P."0,6*0,05*250</t>
  </si>
  <si>
    <t>"dvojlinka u BUS"0,40*0,05*37</t>
  </si>
  <si>
    <t>"záhon.obr."0,3*0,05*1110</t>
  </si>
  <si>
    <t>"palisáda u BUS"0,50*0,10*10,50</t>
  </si>
  <si>
    <t>101</t>
  </si>
  <si>
    <t>919112233</t>
  </si>
  <si>
    <t>Řezání spár pro vytvoření komůrky š 20 mm hl 40 mm pro těsnící zálivku v živičném krytu</t>
  </si>
  <si>
    <t>-1624006611</t>
  </si>
  <si>
    <t>102</t>
  </si>
  <si>
    <t>919121233</t>
  </si>
  <si>
    <t>Těsnění spár zálivkou za studena pro komůrky š 20 mm hl 40 mm bez těsnicího profilu</t>
  </si>
  <si>
    <t>-757529340</t>
  </si>
  <si>
    <t>103</t>
  </si>
  <si>
    <t>919735112</t>
  </si>
  <si>
    <t>Řezání stávajícího živičného krytu hl do 100 mm</t>
  </si>
  <si>
    <t>1287048948</t>
  </si>
  <si>
    <t>104</t>
  </si>
  <si>
    <t>935113211</t>
  </si>
  <si>
    <t>Osazení odvodňovacího betonového žlabu s krycím roštem šířky do 200 mm</t>
  </si>
  <si>
    <t>-1907099493</t>
  </si>
  <si>
    <t>"u vjezdu do čp.1 na KÚ vpravo"6,00</t>
  </si>
  <si>
    <t>105</t>
  </si>
  <si>
    <t>59227006</t>
  </si>
  <si>
    <t>žlab odvodňovací polymerbetonový se spádem dna 0,5% 1000x130x155/160mm</t>
  </si>
  <si>
    <t>1328208741</t>
  </si>
  <si>
    <t>6,00*1,03</t>
  </si>
  <si>
    <t>106</t>
  </si>
  <si>
    <t>56241025</t>
  </si>
  <si>
    <t>rošt můstkový D400 litina dl 0,5m oka 12/150 pro žlab PE š 150mm</t>
  </si>
  <si>
    <t>-448833465</t>
  </si>
  <si>
    <t>6*2*1,03</t>
  </si>
  <si>
    <t>107</t>
  </si>
  <si>
    <t>966006132</t>
  </si>
  <si>
    <t>Odstranění značek dopravních nebo orientačních se sloupky s betonovými patkami</t>
  </si>
  <si>
    <t>1832430162</t>
  </si>
  <si>
    <t>"sloupky SDZ"10</t>
  </si>
  <si>
    <t>108</t>
  </si>
  <si>
    <t>9660061321</t>
  </si>
  <si>
    <t xml:space="preserve">Odstranění  a znovu osazení poštovních schránek se sloupky s betonovými patkami</t>
  </si>
  <si>
    <t>-1955694582</t>
  </si>
  <si>
    <t>"u zastávky BUS vpravo"2</t>
  </si>
  <si>
    <t>"mezi řezy č. 51-52"1</t>
  </si>
  <si>
    <t>109</t>
  </si>
  <si>
    <t>966006211</t>
  </si>
  <si>
    <t>Odstranění svislých dopravních značek ze sloupů, sloupků nebo konzol</t>
  </si>
  <si>
    <t>533452173</t>
  </si>
  <si>
    <t>" stávající značky"23</t>
  </si>
  <si>
    <t>110</t>
  </si>
  <si>
    <t>966007113</t>
  </si>
  <si>
    <t>Odstranění vodorovného značení frézováním barvy z plochy</t>
  </si>
  <si>
    <t>-1016246611</t>
  </si>
  <si>
    <t>"přechod pro chodce u stávající zastávky BUS "7,00*3,00</t>
  </si>
  <si>
    <t>997</t>
  </si>
  <si>
    <t>Přesun sutě</t>
  </si>
  <si>
    <t>111</t>
  </si>
  <si>
    <t>997211511</t>
  </si>
  <si>
    <t>Vodorovná doprava suti po suchu na vzdálenost do 1 km</t>
  </si>
  <si>
    <t>-1849528522</t>
  </si>
  <si>
    <t>"kamenivo"501,85</t>
  </si>
  <si>
    <t>"beton"144,00</t>
  </si>
  <si>
    <t>"živice"13,25+15,71</t>
  </si>
  <si>
    <t>"frézování"55,96+94,34</t>
  </si>
  <si>
    <t>112</t>
  </si>
  <si>
    <t>997211519</t>
  </si>
  <si>
    <t>Příplatek ZKD 1 km u vodorovné dopravy suti</t>
  </si>
  <si>
    <t>-476919746</t>
  </si>
  <si>
    <t>"na skládku do 14 km bez živice-frézování"</t>
  </si>
  <si>
    <t>"živice"28,96</t>
  </si>
  <si>
    <t>530,81*13</t>
  </si>
  <si>
    <t>113</t>
  </si>
  <si>
    <t>9972115191</t>
  </si>
  <si>
    <t>1538327535</t>
  </si>
  <si>
    <t>"na skládku města do 5 km"</t>
  </si>
  <si>
    <t>"živice-frézování"150,30*4</t>
  </si>
  <si>
    <t>114</t>
  </si>
  <si>
    <t>997211521</t>
  </si>
  <si>
    <t>Vodorovná doprava vybouraných hmot po suchu na vzdálenost do 1 km</t>
  </si>
  <si>
    <t>-1732337675</t>
  </si>
  <si>
    <t>"dlaždice"227,82</t>
  </si>
  <si>
    <t>"zámková dlažba"7,88</t>
  </si>
  <si>
    <t>"obruby"304,45+17,82+33,76</t>
  </si>
  <si>
    <t>115</t>
  </si>
  <si>
    <t>997211529</t>
  </si>
  <si>
    <t>Příplatek ZKD 1 km u vodorovné dopravy vybouraných hmot</t>
  </si>
  <si>
    <t>1439614095</t>
  </si>
  <si>
    <t>"dlaždice. zám.dlažba, obruby"(227,82+7,88+591,73)*4</t>
  </si>
  <si>
    <t>116</t>
  </si>
  <si>
    <t>997211611</t>
  </si>
  <si>
    <t>Nakládání suti na dopravní prostředky pro vodorovnou dopravu</t>
  </si>
  <si>
    <t>-57791592</t>
  </si>
  <si>
    <t>117</t>
  </si>
  <si>
    <t>997211612</t>
  </si>
  <si>
    <t>Nakládání vybouraných hmot na dopravní prostředky pro vodorovnou dopravu</t>
  </si>
  <si>
    <t>1536793938</t>
  </si>
  <si>
    <t>118</t>
  </si>
  <si>
    <t>997221861</t>
  </si>
  <si>
    <t>Poplatek za uložení stavebního odpadu na recyklační skládce (skládkovné) z prostého betonu pod kódem 17 01 01</t>
  </si>
  <si>
    <t>1401949146</t>
  </si>
  <si>
    <t>119</t>
  </si>
  <si>
    <t>997221873</t>
  </si>
  <si>
    <t>Poplatek za uložení stavebního odpadu na recyklační skládce (skládkovné) zeminy a kamení zatříděného do Katalogu odpadů pod kódem 17 05 04</t>
  </si>
  <si>
    <t>-15044047</t>
  </si>
  <si>
    <t>120</t>
  </si>
  <si>
    <t>997221875</t>
  </si>
  <si>
    <t>Poplatek za uložení stavebního odpadu na recyklační skládce (skládkovné) asfaltového bez obsahu dehtu zatříděného do Katalogu odpadů pod kódem 17 03 02</t>
  </si>
  <si>
    <t>-1847633976</t>
  </si>
  <si>
    <t>998</t>
  </si>
  <si>
    <t>Přesun hmot</t>
  </si>
  <si>
    <t>121</t>
  </si>
  <si>
    <t>998223011</t>
  </si>
  <si>
    <t>Přesun hmot pro pozemní komunikace s krytem dlážděným</t>
  </si>
  <si>
    <t>-1962397624</t>
  </si>
  <si>
    <t>SO 101b - CHODNÍKY - NEUZNATELNÉ POLOŽKY</t>
  </si>
  <si>
    <t>-1153017892</t>
  </si>
  <si>
    <t>"v místě za obrubou - dle zeleně" 746</t>
  </si>
  <si>
    <t>122251101</t>
  </si>
  <si>
    <t>Odkopávky a prokopávky nezapažené v hornině třídy těžitelnosti I, skupiny 3 objem do 20 m3 strojně</t>
  </si>
  <si>
    <t>-777776639</t>
  </si>
  <si>
    <t>"sanace vjezdů za lícem chodníku"</t>
  </si>
  <si>
    <t>"vlevo"5,20+2,80+1,30+7,10+4,00+4,20+4,20+15,60+7,00</t>
  </si>
  <si>
    <t>51,40*0,15</t>
  </si>
  <si>
    <t>"vpravo"2,80+2,00+3,90+4,00+1,90+0,40+4,20+3,00+1,90+3,20+1,50+1,20</t>
  </si>
  <si>
    <t>30,00*0,15</t>
  </si>
  <si>
    <t>7,71+4,50</t>
  </si>
  <si>
    <t>144453855</t>
  </si>
  <si>
    <t>1127276691</t>
  </si>
  <si>
    <t>"na skládku do 14 km"12,20*4</t>
  </si>
  <si>
    <t>167151101</t>
  </si>
  <si>
    <t>Nakládání výkopku z hornin třídy těžitelnosti I, skupiny 1 až 3 do 100 m3</t>
  </si>
  <si>
    <t>-620105663</t>
  </si>
  <si>
    <t>996193372</t>
  </si>
  <si>
    <t>12,20*1,90</t>
  </si>
  <si>
    <t>1253087721</t>
  </si>
  <si>
    <t>181351003</t>
  </si>
  <si>
    <t>Rozprostření ornice tl vrstvy do 200 mm pl do 100 m2 v rovině nebo ve svahu do 1:5 strojně</t>
  </si>
  <si>
    <t>-1040060299</t>
  </si>
  <si>
    <t>"dle zeleně"745,90</t>
  </si>
  <si>
    <t>Dodání ornice vč. dopravy, naložení a se složením</t>
  </si>
  <si>
    <t>1848404504</t>
  </si>
  <si>
    <t>745,90*0,10*1,9</t>
  </si>
  <si>
    <t>181411131</t>
  </si>
  <si>
    <t>Založení parkového trávníku výsevem plochy do 1000 m2 v rovině a ve svahu do 1:5</t>
  </si>
  <si>
    <t>-296576193</t>
  </si>
  <si>
    <t>"vlevo"28,00+11,30+11,70+8,00+4,30+15,30+40,00+26,20+14,90+0,80+15,80+21,00+4,60+8,90+2,80+8,60+5,20+2,70+3,80+22,10+73,30+130,50</t>
  </si>
  <si>
    <t>"vpravo"8,20+1,60+13,80+6,10+18,80+12,00+8,50+12,40+16,50+29,40+23,80+2,00+12,80+1,70+27,80+27,20+1,00+12,90+7,00+5,90+17,90+18,80</t>
  </si>
  <si>
    <t>00572410</t>
  </si>
  <si>
    <t>osivo směs travní parková</t>
  </si>
  <si>
    <t>kg</t>
  </si>
  <si>
    <t>-1500114796</t>
  </si>
  <si>
    <t>0,07459*300*1,03</t>
  </si>
  <si>
    <t>23,048*0,02 'Přepočtené koeficientem množství</t>
  </si>
  <si>
    <t>-376778714</t>
  </si>
  <si>
    <t>"vjezdy vlevo + vpravo"51,40+30,00</t>
  </si>
  <si>
    <t>185803111</t>
  </si>
  <si>
    <t>Ošetření trávníku shrabáním v rovině a svahu do 1:5</t>
  </si>
  <si>
    <t>755922959</t>
  </si>
  <si>
    <t>185804312</t>
  </si>
  <si>
    <t>Zalití rostlin vodou plocha přes 20 m2</t>
  </si>
  <si>
    <t>-1729470047</t>
  </si>
  <si>
    <t>745,90*0,05*2</t>
  </si>
  <si>
    <t>185851121</t>
  </si>
  <si>
    <t>Dovoz vody pro zálivku rostlin za vzdálenost do 1000 m</t>
  </si>
  <si>
    <t>-1295194449</t>
  </si>
  <si>
    <t>185851129</t>
  </si>
  <si>
    <t>Příplatek k dovozu vody pro zálivku rostlin do 1000 m ZKD 1000 m</t>
  </si>
  <si>
    <t>-192680</t>
  </si>
  <si>
    <t>"dovoz-vzdálenost cca 12 km"74,59*11</t>
  </si>
  <si>
    <t>Podklad z kameniva hrubého drceného vel. 00-63 mm tl 150 mm</t>
  </si>
  <si>
    <t>-1124345402</t>
  </si>
  <si>
    <t>"v místě sanace"81,40</t>
  </si>
  <si>
    <t>253522506</t>
  </si>
  <si>
    <t>"vjezdy-2 vrstvy"81,40*2</t>
  </si>
  <si>
    <t>-325089970</t>
  </si>
  <si>
    <t>"zpevnění vjezdů"4,80+8,20+2,00+2,00+5,70</t>
  </si>
  <si>
    <t>596211211</t>
  </si>
  <si>
    <t>Kladení zámkové dlažby komunikací pro pěší tl 80 mm skupiny A pl do 100 m2</t>
  </si>
  <si>
    <t>-2051365104</t>
  </si>
  <si>
    <t>"vjezdy"81,40</t>
  </si>
  <si>
    <t>dlažba tvar obdélník betonová rovná 200x100x80mm barevná antracit</t>
  </si>
  <si>
    <t>31778991</t>
  </si>
  <si>
    <t>81,40*1,03</t>
  </si>
  <si>
    <t>Provedení nopové izolace vč. materiálu a zabudování</t>
  </si>
  <si>
    <t>-2090225200</t>
  </si>
  <si>
    <t>"u podezdívek plotů na KÚ vpravo"52,00+30,00</t>
  </si>
  <si>
    <t>Ručně kopané sondy pro ověření polohy inž. sítí vč. zasypání</t>
  </si>
  <si>
    <t>714419825</t>
  </si>
  <si>
    <t>"odhad"30,00</t>
  </si>
  <si>
    <t>Autobusový přístřešek Geomere GE 210a-SS zastřešený, se zadní i bočními stěnami a lavičkou vč. dopravy a montáže</t>
  </si>
  <si>
    <t>170887826</t>
  </si>
  <si>
    <t>979024441</t>
  </si>
  <si>
    <t>Očištění vybouraných obrubníků a krajníků zahradních</t>
  </si>
  <si>
    <t>1395038586</t>
  </si>
  <si>
    <t>979024443</t>
  </si>
  <si>
    <t>Očištění vybouraných obrubníků a krajníků silničních</t>
  </si>
  <si>
    <t>1113719503</t>
  </si>
  <si>
    <t>"sil.obruba"893,40</t>
  </si>
  <si>
    <t>"vodící proužky"116,40</t>
  </si>
  <si>
    <t>979054441</t>
  </si>
  <si>
    <t>Očištění vybouraných z desek nebo dlaždic s původním spárováním z kameniva těženého</t>
  </si>
  <si>
    <t>334472530</t>
  </si>
  <si>
    <t>979054451</t>
  </si>
  <si>
    <t>Očištění vybouraných zámkových dlaždic s původním spárováním z kameniva těženého</t>
  </si>
  <si>
    <t>-2094898693</t>
  </si>
  <si>
    <t>R5</t>
  </si>
  <si>
    <t>Palety pro uložení vybouraných dlaždic</t>
  </si>
  <si>
    <t>-69170247</t>
  </si>
  <si>
    <t>"na paletě 14,40m2 dlaždic"893,40/14,40</t>
  </si>
  <si>
    <t>"na paletě 86,00m obrub"(116,00+1486,00+446,00)/86,00</t>
  </si>
  <si>
    <t>"na paletě 11,82m2 zámkové dlažby"30,00/11,82</t>
  </si>
  <si>
    <t>"celkem 89 kusů palet"89</t>
  </si>
  <si>
    <t>1583721042</t>
  </si>
  <si>
    <t>SO 401 - NASVĚTLENÍ PŘECHODU PRO CHODCE</t>
  </si>
  <si>
    <t>000 - Vedlejší a ostatní náklady</t>
  </si>
  <si>
    <t>M21 - Elektromontáže</t>
  </si>
  <si>
    <t>M46 - Zemní práce při montážích</t>
  </si>
  <si>
    <t>VN - Vedlejší náklady</t>
  </si>
  <si>
    <t>000</t>
  </si>
  <si>
    <t>Vedlejší a ostatní náklady</t>
  </si>
  <si>
    <t>100R00</t>
  </si>
  <si>
    <t>Dokumentace skutečného provedení stavby, 4x tištěná a 1x na CD</t>
  </si>
  <si>
    <t>soubor</t>
  </si>
  <si>
    <t>1211009797</t>
  </si>
  <si>
    <t>101R00</t>
  </si>
  <si>
    <t>Nákladní auto 5t</t>
  </si>
  <si>
    <t>hod</t>
  </si>
  <si>
    <t>-467100197</t>
  </si>
  <si>
    <t>102R00</t>
  </si>
  <si>
    <t>Pomocné práce</t>
  </si>
  <si>
    <t>-1319989553</t>
  </si>
  <si>
    <t>103R00</t>
  </si>
  <si>
    <t>Vytýčení inženýrských sítí</t>
  </si>
  <si>
    <t>-1563079933</t>
  </si>
  <si>
    <t>104R00</t>
  </si>
  <si>
    <t>Rozměření světelných bodů</t>
  </si>
  <si>
    <t>ks</t>
  </si>
  <si>
    <t>-1175945631</t>
  </si>
  <si>
    <t>105R00</t>
  </si>
  <si>
    <t>Vypnutí a opětovné zapnutí vedení</t>
  </si>
  <si>
    <t>1149745487</t>
  </si>
  <si>
    <t>106R00</t>
  </si>
  <si>
    <t>Úprava stávajícího rozvodu veřejného osvětlení</t>
  </si>
  <si>
    <t>449412801</t>
  </si>
  <si>
    <t>107R00</t>
  </si>
  <si>
    <t>Dozory provozovatele veřejného osvětlení</t>
  </si>
  <si>
    <t>-1201486965</t>
  </si>
  <si>
    <t>108R00</t>
  </si>
  <si>
    <t>Úklid stavby</t>
  </si>
  <si>
    <t>484705411</t>
  </si>
  <si>
    <t>109R00</t>
  </si>
  <si>
    <t>Dopravně bezpečnostní opatření</t>
  </si>
  <si>
    <t>1687822216</t>
  </si>
  <si>
    <t>110R00</t>
  </si>
  <si>
    <t>Součinnost s provozovatelem veřejného osvětlení</t>
  </si>
  <si>
    <t>-1362099697</t>
  </si>
  <si>
    <t>111R00</t>
  </si>
  <si>
    <t>Ekologická likvidace odpadu</t>
  </si>
  <si>
    <t>1662599640</t>
  </si>
  <si>
    <t>112R00</t>
  </si>
  <si>
    <t>Zjištění stávajícího stavu</t>
  </si>
  <si>
    <t>-567004736</t>
  </si>
  <si>
    <t>113R00</t>
  </si>
  <si>
    <t>Koordinace s provozovateli ostatních sítí</t>
  </si>
  <si>
    <t>327843307</t>
  </si>
  <si>
    <t>114R00</t>
  </si>
  <si>
    <t>Montážní pološina MP10do 10m výšky, vč přesunu</t>
  </si>
  <si>
    <t>-502378765</t>
  </si>
  <si>
    <t>M21</t>
  </si>
  <si>
    <t>Elektromontáže</t>
  </si>
  <si>
    <t>000000.05</t>
  </si>
  <si>
    <t>Stož. svorkovnice na DIN, průchozí, 2x poj. vývod, např. SR482-VL, Z/Cu, vč. poj. 2xA, dod.</t>
  </si>
  <si>
    <t>1230898498</t>
  </si>
  <si>
    <t>000000.06</t>
  </si>
  <si>
    <t>Stož. svorkovnice na DIN, odbočná, 2x poj. vývod, např. SR482-VL, Z/Cu, vč. poj. 2xA, dod.</t>
  </si>
  <si>
    <t>-1146982366</t>
  </si>
  <si>
    <t>0000000.01</t>
  </si>
  <si>
    <t>Svítidlo přechodové, optika DPR1, 8000lm, , CLO, 5700K, 39,5W, IP65, 230V, GPRS, dod.</t>
  </si>
  <si>
    <t>-1974783155</t>
  </si>
  <si>
    <t>0000000.02a</t>
  </si>
  <si>
    <t>Stožár třístupňový, přechodoý, nadz. v. 6m, vetknutí 1,5m, 159/133/114, žárově zinkovaný, dod.</t>
  </si>
  <si>
    <t>-1857078776</t>
  </si>
  <si>
    <t>0000000.02b</t>
  </si>
  <si>
    <t xml:space="preserve">Stožár třístupňový,  nadz. dle stáv. stož. cca 7m, vetknutí 1,5m, 133/102/76, žárově zinkovaný, dod.</t>
  </si>
  <si>
    <t>-2096406845</t>
  </si>
  <si>
    <t>0000000.03</t>
  </si>
  <si>
    <t xml:space="preserve">Výložník  na stožár prům. 114, přechodový, vyložení do 4m, žárově zinkovaný, dod.</t>
  </si>
  <si>
    <t>1875357170</t>
  </si>
  <si>
    <t>0000000.04</t>
  </si>
  <si>
    <t xml:space="preserve">Výložník jednoramenný  na stáv. stožár, vyložení 2m, na prům. 76, žárově zinkovaný, dod.</t>
  </si>
  <si>
    <t>-1562530357</t>
  </si>
  <si>
    <t>0000000.07</t>
  </si>
  <si>
    <t>Ochranná manžeta stožáru , na prům. 159, dod.</t>
  </si>
  <si>
    <t>-250941789</t>
  </si>
  <si>
    <t>000-0000.08</t>
  </si>
  <si>
    <t xml:space="preserve">Stožárové pouzdro plast  250/950, včetně dodávky pouzdra</t>
  </si>
  <si>
    <t>782188377</t>
  </si>
  <si>
    <t>000-0000.19</t>
  </si>
  <si>
    <t>Stožárové pouzdro plast 300/1500, včetně dodávky pouzdra</t>
  </si>
  <si>
    <t>-1352371884</t>
  </si>
  <si>
    <t>000-0000.20</t>
  </si>
  <si>
    <t>Tuhá elinst. trubka - vysoká odolnost, vel. 50, vč. dodávky trubky</t>
  </si>
  <si>
    <t>926103039</t>
  </si>
  <si>
    <t>0000000.21</t>
  </si>
  <si>
    <t>Svodič přepětí , T2+T3, Uco=10kV, In=5kA, dod.</t>
  </si>
  <si>
    <t>2117545222</t>
  </si>
  <si>
    <t>000-0000.22</t>
  </si>
  <si>
    <t>Demont. stávajícího stožáru VO, vč. odvozu na TS města</t>
  </si>
  <si>
    <t>1122931589</t>
  </si>
  <si>
    <t>210100001R00</t>
  </si>
  <si>
    <t xml:space="preserve">Ukončení vodičů  + zapojení do 2,5 mm2</t>
  </si>
  <si>
    <t>1372406985</t>
  </si>
  <si>
    <t>210100003R00</t>
  </si>
  <si>
    <t>Ukončení vodičů + zapojení do 16 mm2</t>
  </si>
  <si>
    <t>1613668566</t>
  </si>
  <si>
    <t>210202111R00</t>
  </si>
  <si>
    <t>Svítidlo veřejného osvětlení na stožár/výložník, montáž</t>
  </si>
  <si>
    <t>-1375070790</t>
  </si>
  <si>
    <t>210204011RS2</t>
  </si>
  <si>
    <t>Stožár osvětlovací ocelový délky do 12 m, včetně nákladů na autojeřáb, montáž</t>
  </si>
  <si>
    <t>-972792724</t>
  </si>
  <si>
    <t>210204103RS2</t>
  </si>
  <si>
    <t>Výložník ocelový 1ramenný do 35 kg, včetně nákladů na montážní plošinu, montáž</t>
  </si>
  <si>
    <t>-1483337160</t>
  </si>
  <si>
    <t>210204202R00</t>
  </si>
  <si>
    <t>Elektrovýzbroj stožáru, montáž</t>
  </si>
  <si>
    <t>270124143</t>
  </si>
  <si>
    <t>210205310R00</t>
  </si>
  <si>
    <t>Osazení manžety na stožár, mont.</t>
  </si>
  <si>
    <t>-861100752</t>
  </si>
  <si>
    <t>210220021RT1</t>
  </si>
  <si>
    <t>Vedení uzemňovací v zemi FeZn do 120 mm2, včetně drátu FeZn D=10mm</t>
  </si>
  <si>
    <t>443596592</t>
  </si>
  <si>
    <t>210220301RT2</t>
  </si>
  <si>
    <t>Svorka hromosvodová do 2 šroubů /SS, SZ, SO/, včetně dodávky svorky SS</t>
  </si>
  <si>
    <t>1335612046</t>
  </si>
  <si>
    <t>210220302RT6</t>
  </si>
  <si>
    <t>Svorka hromosvodová nad 2 šrouby /ST, SJ, SR, atd/, včetně dodávky svorky SP1</t>
  </si>
  <si>
    <t>1962845196</t>
  </si>
  <si>
    <t>210810005RT1</t>
  </si>
  <si>
    <t xml:space="preserve">Kabel gumový H05VV  3 x 1,5 mm2 , včetně dodávky kabelu</t>
  </si>
  <si>
    <t>-1906653416</t>
  </si>
  <si>
    <t>210810013RT2</t>
  </si>
  <si>
    <t>Kabel CYKY-J 4 x 10 mm2 volně uložený, včetně dodávky kabelu</t>
  </si>
  <si>
    <t>190779719</t>
  </si>
  <si>
    <t>210810014RT1</t>
  </si>
  <si>
    <t>Kabel CYKY-J 4 x 16 mm2, volně uložený, včetně dodávky kabelu</t>
  </si>
  <si>
    <t>-1164898990</t>
  </si>
  <si>
    <t>212100108R00</t>
  </si>
  <si>
    <t>Opatření vodiče smršťovací bužírkou</t>
  </si>
  <si>
    <t>-1803682754</t>
  </si>
  <si>
    <t>212100109R00</t>
  </si>
  <si>
    <t>Ochrana svorek v zemi proti korozi</t>
  </si>
  <si>
    <t>-369597435</t>
  </si>
  <si>
    <t>56288050.A</t>
  </si>
  <si>
    <t>Štítek na označení kabel. vývodu z PVC, vč. osazení</t>
  </si>
  <si>
    <t>-692574536</t>
  </si>
  <si>
    <t>56288051.A</t>
  </si>
  <si>
    <t>Štítek označovací na stožár, vč. osazení</t>
  </si>
  <si>
    <t>1155165201</t>
  </si>
  <si>
    <t>56288999.1007</t>
  </si>
  <si>
    <t>Trubice smršťovací d 25 x 1000 m, zž</t>
  </si>
  <si>
    <t>-574484211</t>
  </si>
  <si>
    <t>650063123R00</t>
  </si>
  <si>
    <t>Montáž svodiče blesk. proudů 3pól</t>
  </si>
  <si>
    <t>-2137332088</t>
  </si>
  <si>
    <t>M46</t>
  </si>
  <si>
    <t>Zemní práce při montážích</t>
  </si>
  <si>
    <t>141721101R00</t>
  </si>
  <si>
    <t>Řízené protlačení a vtažení PE d 110 mm, hor.1 - 4</t>
  </si>
  <si>
    <t>1779760668</t>
  </si>
  <si>
    <t>230191007R00</t>
  </si>
  <si>
    <t xml:space="preserve">Uložení chráničky  PE 63x3,0mm</t>
  </si>
  <si>
    <t>-373777824</t>
  </si>
  <si>
    <t>3457114703R</t>
  </si>
  <si>
    <t>Trubka kabelová chránička KOPOFLEX vel. 63</t>
  </si>
  <si>
    <t>1985524457</t>
  </si>
  <si>
    <t>460050712RT1</t>
  </si>
  <si>
    <t>Jáma do 2m3 pro stožár veř.osvětlení,hor.3</t>
  </si>
  <si>
    <t>-1904632330</t>
  </si>
  <si>
    <t>460080101RT1</t>
  </si>
  <si>
    <t>Rozbourání betonového základu, vybourání betonu</t>
  </si>
  <si>
    <t>1868868480</t>
  </si>
  <si>
    <t>460100005RT1</t>
  </si>
  <si>
    <t>Pouzdrový základ pro stožár VO výšky do 7m</t>
  </si>
  <si>
    <t>205109351</t>
  </si>
  <si>
    <t>460120002RT1</t>
  </si>
  <si>
    <t>Zához jámy, hornina třídy 3 - 4, upěchování a úprava povrchu</t>
  </si>
  <si>
    <t>-1224901178</t>
  </si>
  <si>
    <t>460200173R00</t>
  </si>
  <si>
    <t xml:space="preserve">Výkop kabelové rýhy 35/90 cm  hor.3</t>
  </si>
  <si>
    <t>1841518427</t>
  </si>
  <si>
    <t>460200173RT2</t>
  </si>
  <si>
    <t xml:space="preserve">Výkop kabelové rýhy 35/90 cm  hor.3, ruční výkop rýhy</t>
  </si>
  <si>
    <t>-282855072</t>
  </si>
  <si>
    <t>460420022RT3</t>
  </si>
  <si>
    <t>Zřízení kabelového lože v rýze š. do 65 cm z písku, lože tloušťky 20 cm</t>
  </si>
  <si>
    <t>1074487443</t>
  </si>
  <si>
    <t>460490012R00</t>
  </si>
  <si>
    <t>Fólie výstražná z PVC, šířka 33 cm</t>
  </si>
  <si>
    <t>-1757468669</t>
  </si>
  <si>
    <t>460570173R00</t>
  </si>
  <si>
    <t>Zához rýhy 35/90 cm, hornina třídy 3, se zhutněním</t>
  </si>
  <si>
    <t>-487889186</t>
  </si>
  <si>
    <t>460600001RT8</t>
  </si>
  <si>
    <t>Naložení a odvoz zeminy, odvoz na vzdálenost 10000 m</t>
  </si>
  <si>
    <t>-730452551</t>
  </si>
  <si>
    <t>460620006RT1</t>
  </si>
  <si>
    <t>Osetí povrchu trávou, včetně dodávky osiva</t>
  </si>
  <si>
    <t>-1467158332</t>
  </si>
  <si>
    <t>58152180R</t>
  </si>
  <si>
    <t>Písek slévárenský kopaný ZPM</t>
  </si>
  <si>
    <t>2054080753</t>
  </si>
  <si>
    <t>VN</t>
  </si>
  <si>
    <t>Vedlejší náklady</t>
  </si>
  <si>
    <t>Autorský dozor</t>
  </si>
  <si>
    <t>-1494638436</t>
  </si>
  <si>
    <t>VRN2</t>
  </si>
  <si>
    <t>Komplexní zkoušky</t>
  </si>
  <si>
    <t>314432350</t>
  </si>
  <si>
    <t>Podíl přidružených výkonů pro elektromontáže</t>
  </si>
  <si>
    <t>-1989961784</t>
  </si>
  <si>
    <t>Podíl přidružených výkonů pro zemní práce</t>
  </si>
  <si>
    <t>-650593793</t>
  </si>
  <si>
    <t>VRN5</t>
  </si>
  <si>
    <t>Přirážka za podružný materiál</t>
  </si>
  <si>
    <t>494013721</t>
  </si>
  <si>
    <t>VRN6</t>
  </si>
  <si>
    <t>Přirážka za prořez kabelů</t>
  </si>
  <si>
    <t>1051923712</t>
  </si>
  <si>
    <t>VRN7</t>
  </si>
  <si>
    <t>Revize</t>
  </si>
  <si>
    <t>-1490026738</t>
  </si>
  <si>
    <t>SO 402 - NASVĚTLENÍ PŘECHODU PRO CHODCE U ZASTÁVKY BUS SMĚR VESELÍ</t>
  </si>
  <si>
    <t>1989185337</t>
  </si>
  <si>
    <t>-725668786</t>
  </si>
  <si>
    <t>-1193624825</t>
  </si>
  <si>
    <t>1153364464</t>
  </si>
  <si>
    <t>1904718871</t>
  </si>
  <si>
    <t>Koordinace s provozovateli ostatních sítí, zajištění potřebných povolení</t>
  </si>
  <si>
    <t>867419924</t>
  </si>
  <si>
    <t>1892567722</t>
  </si>
  <si>
    <t xml:space="preserve">141      R00</t>
  </si>
  <si>
    <t xml:space="preserve">Přirážka za podružný materiál  M 21, M 22</t>
  </si>
  <si>
    <t>%</t>
  </si>
  <si>
    <t>-1165776691</t>
  </si>
  <si>
    <t xml:space="preserve">142      R00</t>
  </si>
  <si>
    <t>-185957840</t>
  </si>
  <si>
    <t xml:space="preserve">201      R00</t>
  </si>
  <si>
    <t>Podíl přidružených výkonů</t>
  </si>
  <si>
    <t>-167659498</t>
  </si>
  <si>
    <t>000-0000.21</t>
  </si>
  <si>
    <t>-1040139683</t>
  </si>
  <si>
    <t>000-0000.23</t>
  </si>
  <si>
    <t>Demont. stávajících svítidel VO</t>
  </si>
  <si>
    <t>1434059082</t>
  </si>
  <si>
    <t>000-0000.24</t>
  </si>
  <si>
    <t>Demont. stávajících stožárů VO v. do 10m, vč. výložníku, vč. odvozu, likvidace</t>
  </si>
  <si>
    <t>-1455773220</t>
  </si>
  <si>
    <t>000-0000.24.1</t>
  </si>
  <si>
    <t>Demont. stávajícího zařízení veř. rozhlasu</t>
  </si>
  <si>
    <t>-4980533</t>
  </si>
  <si>
    <t>Ukončení vodičů + zapojení do 2,5 mm2</t>
  </si>
  <si>
    <t>-92527799</t>
  </si>
  <si>
    <t>-2075354574</t>
  </si>
  <si>
    <t>Svítidlo veřejného osvětlení na stožár/výložník, mont.</t>
  </si>
  <si>
    <t>2058322166</t>
  </si>
  <si>
    <t>Svítidlo LED, 33W, 4571lm, IP65, 230V, T25, DPR1, 5700K, přechodová optika, dod.</t>
  </si>
  <si>
    <t>-1509069424</t>
  </si>
  <si>
    <t>Stožár osvětlovací ocelový délky do 12 m, včetně nákladů na autojeřáb, mont.</t>
  </si>
  <si>
    <t>-884845798</t>
  </si>
  <si>
    <t>0000000.02</t>
  </si>
  <si>
    <t>Stožár přechodový oboustr. žárově zinkovaný, 133/108/89, závěsná výška 6m, dod.</t>
  </si>
  <si>
    <t>2139340759</t>
  </si>
  <si>
    <t>Stožár přechodový oboustr. žárově zinkovaný, 159/133/114, závěsná výška 7m, dod.</t>
  </si>
  <si>
    <t>57114359</t>
  </si>
  <si>
    <t>Výložník ocelový 1ramenný do 35 kg, včetně nákladů na montážní plošinu</t>
  </si>
  <si>
    <t>-771060346</t>
  </si>
  <si>
    <t xml:space="preserve">Výložník přechodový žárově zinkovaný, objímkový, vyložení 2,5m,  dod.</t>
  </si>
  <si>
    <t>-84768262</t>
  </si>
  <si>
    <t>0000000.05</t>
  </si>
  <si>
    <t xml:space="preserve">Výložník přechodový žárově zinkovaný, na prům. 89, vyložení 1,5m,  dod.</t>
  </si>
  <si>
    <t>-144692661</t>
  </si>
  <si>
    <t>0000000.05.1</t>
  </si>
  <si>
    <t xml:space="preserve">Výložník žárově zinkovaný, na prům. 114, vyložení 0,5m,  dod.</t>
  </si>
  <si>
    <t>-680214334</t>
  </si>
  <si>
    <t>Elektrovýzbroj stožáru, mont.</t>
  </si>
  <si>
    <t>2131965465</t>
  </si>
  <si>
    <t>000000.07</t>
  </si>
  <si>
    <t>Stož. svorkovnice na DIN, průchozí, 3x poj. vývod, vč. poj. 2x6A, dod.</t>
  </si>
  <si>
    <t>-619751837</t>
  </si>
  <si>
    <t>000000.08</t>
  </si>
  <si>
    <t>Stož. svorkovnice na DIN, odbočná, 2x poj. vývod, vč. poj. 2x6A, dod.</t>
  </si>
  <si>
    <t>1654099420</t>
  </si>
  <si>
    <t>6965481</t>
  </si>
  <si>
    <t>554862591</t>
  </si>
  <si>
    <t>1492254499</t>
  </si>
  <si>
    <t>Kabel CYKY-J 4 x 10 mm2, volně uložený, včetně dodávky kabelu</t>
  </si>
  <si>
    <t>-1503484944</t>
  </si>
  <si>
    <t>210810015RT1</t>
  </si>
  <si>
    <t>Kabel CYKY-J 5 x 1,5 mm2 volně uložený, včetně dodávky kabelu</t>
  </si>
  <si>
    <t>1025437782</t>
  </si>
  <si>
    <t>Opatření vodiče smršťovací bužírkou, mont.</t>
  </si>
  <si>
    <t>1231826533</t>
  </si>
  <si>
    <t>1332874006</t>
  </si>
  <si>
    <t>-697460990</t>
  </si>
  <si>
    <t>1236830031</t>
  </si>
  <si>
    <t>Trubice smršťovací d 25 x 1000 m, zž, dod.</t>
  </si>
  <si>
    <t>123123243</t>
  </si>
  <si>
    <t>Uložení chráničky ve výkopu PE 50x3,0mm</t>
  </si>
  <si>
    <t>230467398</t>
  </si>
  <si>
    <t>460010024RT4</t>
  </si>
  <si>
    <t>Vytýčení kabelové trasy v zastavěném prostoru, délka trasy do 1000 m</t>
  </si>
  <si>
    <t>km</t>
  </si>
  <si>
    <t>-1357302517</t>
  </si>
  <si>
    <t>Jáma do 2m3 pro stožár veř.osvětlení, hor.3</t>
  </si>
  <si>
    <t>656478863</t>
  </si>
  <si>
    <t>2044515489</t>
  </si>
  <si>
    <t>460100006RT1</t>
  </si>
  <si>
    <t>Pouzdrový základ pro přechodový stožár, kompletní zhot.pouzdrového základu</t>
  </si>
  <si>
    <t>-1148422886</t>
  </si>
  <si>
    <t>-1280486134</t>
  </si>
  <si>
    <t>460200173RT1</t>
  </si>
  <si>
    <t xml:space="preserve">Výkop kabelové rýhy 35/90 cm  hor.3, strojní výkop rýhy</t>
  </si>
  <si>
    <t>-260451645</t>
  </si>
  <si>
    <t>137016611</t>
  </si>
  <si>
    <t>-1865579046</t>
  </si>
  <si>
    <t>-883966918</t>
  </si>
  <si>
    <t>1646004464</t>
  </si>
  <si>
    <t>58152180</t>
  </si>
  <si>
    <t>Písek kopaný ZPM</t>
  </si>
  <si>
    <t>T</t>
  </si>
  <si>
    <t>-397985685</t>
  </si>
  <si>
    <t>1222214625</t>
  </si>
  <si>
    <t>979081111RT2</t>
  </si>
  <si>
    <t>Odvoz suti na skládku do 1 km, kontejnerem 4 t</t>
  </si>
  <si>
    <t>467181639</t>
  </si>
  <si>
    <t>Trubka kabelová chránička dvouplášťová vel. 50</t>
  </si>
  <si>
    <t>606643204</t>
  </si>
  <si>
    <t>005111021R</t>
  </si>
  <si>
    <t>Vytyčení inženýrských sítí</t>
  </si>
  <si>
    <t>Soubor</t>
  </si>
  <si>
    <t>299875492</t>
  </si>
  <si>
    <t>005121010R</t>
  </si>
  <si>
    <t>Vybudování zařízení staveniště</t>
  </si>
  <si>
    <t>-1408405267</t>
  </si>
  <si>
    <t>005121030R</t>
  </si>
  <si>
    <t>Odstranění zařízení staveniště</t>
  </si>
  <si>
    <t>-763400835</t>
  </si>
  <si>
    <t>005124010R</t>
  </si>
  <si>
    <t>Koordinační činnost</t>
  </si>
  <si>
    <t>-1702439061</t>
  </si>
  <si>
    <t>005211010R</t>
  </si>
  <si>
    <t>Předání a převzetí staveniště</t>
  </si>
  <si>
    <t>1783556653</t>
  </si>
  <si>
    <t>005231010R</t>
  </si>
  <si>
    <t>1017793055</t>
  </si>
  <si>
    <t>005231020R</t>
  </si>
  <si>
    <t>Individuální a komplexní vyzkoušení</t>
  </si>
  <si>
    <t>-37466781</t>
  </si>
  <si>
    <t>005241020R</t>
  </si>
  <si>
    <t>Geodetické zaměření skutečného provedení</t>
  </si>
  <si>
    <t>-1433021982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</si>
</sst>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3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29" fillId="0" borderId="0" xfId="0" applyFont="1" applyAlignment="1">
      <alignment vertical="center"/>
    </xf>
    <xf numFmtId="4" fontId="29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167" fontId="23" fillId="3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="1" customFormat="1" ht="36.96" customHeight="1">
      <c r="AR2" s="18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2"/>
      <c r="D4" s="23" t="s">
        <v>9</v>
      </c>
      <c r="AR4" s="22"/>
      <c r="AS4" s="24" t="s">
        <v>10</v>
      </c>
      <c r="BE4" s="25" t="s">
        <v>11</v>
      </c>
      <c r="BS4" s="19" t="s">
        <v>12</v>
      </c>
    </row>
    <row r="5" s="1" customFormat="1" ht="12" customHeight="1">
      <c r="B5" s="22"/>
      <c r="D5" s="26" t="s">
        <v>13</v>
      </c>
      <c r="K5" s="27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2"/>
      <c r="BE5" s="28" t="s">
        <v>15</v>
      </c>
      <c r="BS5" s="19" t="s">
        <v>6</v>
      </c>
    </row>
    <row r="6" s="1" customFormat="1" ht="36.96" customHeight="1">
      <c r="B6" s="22"/>
      <c r="D6" s="29" t="s">
        <v>16</v>
      </c>
      <c r="K6" s="30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2"/>
      <c r="BE6" s="31"/>
      <c r="BS6" s="19" t="s">
        <v>6</v>
      </c>
    </row>
    <row r="7" s="1" customFormat="1" ht="12" customHeight="1">
      <c r="B7" s="22"/>
      <c r="D7" s="32" t="s">
        <v>18</v>
      </c>
      <c r="K7" s="27" t="s">
        <v>1</v>
      </c>
      <c r="AK7" s="32" t="s">
        <v>19</v>
      </c>
      <c r="AN7" s="27" t="s">
        <v>1</v>
      </c>
      <c r="AR7" s="22"/>
      <c r="BE7" s="31"/>
      <c r="BS7" s="19" t="s">
        <v>6</v>
      </c>
    </row>
    <row r="8" s="1" customFormat="1" ht="12" customHeight="1">
      <c r="B8" s="22"/>
      <c r="D8" s="32" t="s">
        <v>20</v>
      </c>
      <c r="K8" s="27" t="s">
        <v>21</v>
      </c>
      <c r="AK8" s="32" t="s">
        <v>22</v>
      </c>
      <c r="AN8" s="33" t="s">
        <v>23</v>
      </c>
      <c r="AR8" s="22"/>
      <c r="BE8" s="31"/>
      <c r="BS8" s="19" t="s">
        <v>6</v>
      </c>
    </row>
    <row r="9" s="1" customFormat="1" ht="14.4" customHeight="1">
      <c r="B9" s="22"/>
      <c r="AR9" s="22"/>
      <c r="BE9" s="31"/>
      <c r="BS9" s="19" t="s">
        <v>6</v>
      </c>
    </row>
    <row r="10" s="1" customFormat="1" ht="12" customHeight="1">
      <c r="B10" s="22"/>
      <c r="D10" s="32" t="s">
        <v>24</v>
      </c>
      <c r="AK10" s="32" t="s">
        <v>25</v>
      </c>
      <c r="AN10" s="27" t="s">
        <v>1</v>
      </c>
      <c r="AR10" s="22"/>
      <c r="BE10" s="31"/>
      <c r="BS10" s="19" t="s">
        <v>6</v>
      </c>
    </row>
    <row r="11" s="1" customFormat="1" ht="18.48" customHeight="1">
      <c r="B11" s="22"/>
      <c r="E11" s="27" t="s">
        <v>26</v>
      </c>
      <c r="AK11" s="32" t="s">
        <v>27</v>
      </c>
      <c r="AN11" s="27" t="s">
        <v>1</v>
      </c>
      <c r="AR11" s="22"/>
      <c r="BE11" s="31"/>
      <c r="BS11" s="19" t="s">
        <v>6</v>
      </c>
    </row>
    <row r="12" s="1" customFormat="1" ht="6.96" customHeight="1">
      <c r="B12" s="22"/>
      <c r="AR12" s="22"/>
      <c r="BE12" s="31"/>
      <c r="BS12" s="19" t="s">
        <v>6</v>
      </c>
    </row>
    <row r="13" s="1" customFormat="1" ht="12" customHeight="1">
      <c r="B13" s="22"/>
      <c r="D13" s="32" t="s">
        <v>28</v>
      </c>
      <c r="AK13" s="32" t="s">
        <v>25</v>
      </c>
      <c r="AN13" s="34" t="s">
        <v>29</v>
      </c>
      <c r="AR13" s="22"/>
      <c r="BE13" s="31"/>
      <c r="BS13" s="19" t="s">
        <v>6</v>
      </c>
    </row>
    <row r="14">
      <c r="B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N14" s="34" t="s">
        <v>29</v>
      </c>
      <c r="AR14" s="22"/>
      <c r="BE14" s="31"/>
      <c r="BS14" s="19" t="s">
        <v>6</v>
      </c>
    </row>
    <row r="15" s="1" customFormat="1" ht="6.96" customHeight="1">
      <c r="B15" s="22"/>
      <c r="AR15" s="22"/>
      <c r="BE15" s="31"/>
      <c r="BS15" s="19" t="s">
        <v>3</v>
      </c>
    </row>
    <row r="16" s="1" customFormat="1" ht="12" customHeight="1">
      <c r="B16" s="22"/>
      <c r="D16" s="32" t="s">
        <v>30</v>
      </c>
      <c r="AK16" s="32" t="s">
        <v>25</v>
      </c>
      <c r="AN16" s="27" t="s">
        <v>1</v>
      </c>
      <c r="AR16" s="22"/>
      <c r="BE16" s="31"/>
      <c r="BS16" s="19" t="s">
        <v>3</v>
      </c>
    </row>
    <row r="17" s="1" customFormat="1" ht="18.48" customHeight="1">
      <c r="B17" s="22"/>
      <c r="E17" s="27" t="s">
        <v>26</v>
      </c>
      <c r="AK17" s="32" t="s">
        <v>27</v>
      </c>
      <c r="AN17" s="27" t="s">
        <v>1</v>
      </c>
      <c r="AR17" s="22"/>
      <c r="BE17" s="31"/>
      <c r="BS17" s="19" t="s">
        <v>31</v>
      </c>
    </row>
    <row r="18" s="1" customFormat="1" ht="6.96" customHeight="1">
      <c r="B18" s="22"/>
      <c r="AR18" s="22"/>
      <c r="BE18" s="31"/>
      <c r="BS18" s="19" t="s">
        <v>6</v>
      </c>
    </row>
    <row r="19" s="1" customFormat="1" ht="12" customHeight="1">
      <c r="B19" s="22"/>
      <c r="D19" s="32" t="s">
        <v>32</v>
      </c>
      <c r="AK19" s="32" t="s">
        <v>25</v>
      </c>
      <c r="AN19" s="27" t="s">
        <v>1</v>
      </c>
      <c r="AR19" s="22"/>
      <c r="BE19" s="31"/>
      <c r="BS19" s="19" t="s">
        <v>6</v>
      </c>
    </row>
    <row r="20" s="1" customFormat="1" ht="18.48" customHeight="1">
      <c r="B20" s="22"/>
      <c r="E20" s="27" t="s">
        <v>33</v>
      </c>
      <c r="AK20" s="32" t="s">
        <v>27</v>
      </c>
      <c r="AN20" s="27" t="s">
        <v>1</v>
      </c>
      <c r="AR20" s="22"/>
      <c r="BE20" s="31"/>
      <c r="BS20" s="19" t="s">
        <v>31</v>
      </c>
    </row>
    <row r="21" s="1" customFormat="1" ht="6.96" customHeight="1">
      <c r="B21" s="22"/>
      <c r="AR21" s="22"/>
      <c r="BE21" s="31"/>
    </row>
    <row r="22" s="1" customFormat="1" ht="12" customHeight="1">
      <c r="B22" s="22"/>
      <c r="D22" s="32" t="s">
        <v>34</v>
      </c>
      <c r="AR22" s="22"/>
      <c r="BE22" s="31"/>
    </row>
    <row r="23" s="1" customFormat="1" ht="16.5" customHeight="1">
      <c r="B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2"/>
      <c r="BE23" s="31"/>
    </row>
    <row r="24" s="1" customFormat="1" ht="6.96" customHeight="1">
      <c r="B24" s="22"/>
      <c r="AR24" s="22"/>
      <c r="BE24" s="31"/>
    </row>
    <row r="25" s="1" customFormat="1" ht="6.96" customHeight="1">
      <c r="B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2"/>
      <c r="BE25" s="31"/>
    </row>
    <row r="26" s="2" customFormat="1" ht="25.92" customHeight="1">
      <c r="A26" s="38"/>
      <c r="B26" s="39"/>
      <c r="C26" s="38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8"/>
      <c r="AQ26" s="38"/>
      <c r="AR26" s="39"/>
      <c r="BE26" s="31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BE27" s="31"/>
    </row>
    <row r="28" s="2" customForma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36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37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38</v>
      </c>
      <c r="AL28" s="43"/>
      <c r="AM28" s="43"/>
      <c r="AN28" s="43"/>
      <c r="AO28" s="43"/>
      <c r="AP28" s="38"/>
      <c r="AQ28" s="38"/>
      <c r="AR28" s="39"/>
      <c r="BE28" s="31"/>
    </row>
    <row r="29" s="3" customFormat="1" ht="14.4" customHeight="1">
      <c r="A29" s="3"/>
      <c r="B29" s="44"/>
      <c r="C29" s="3"/>
      <c r="D29" s="32" t="s">
        <v>39</v>
      </c>
      <c r="E29" s="3"/>
      <c r="F29" s="32" t="s">
        <v>40</v>
      </c>
      <c r="G29" s="3"/>
      <c r="H29" s="3"/>
      <c r="I29" s="3"/>
      <c r="J29" s="3"/>
      <c r="K29" s="3"/>
      <c r="L29" s="4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6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6">
        <f>ROUND(AV94, 2)</f>
        <v>0</v>
      </c>
      <c r="AL29" s="3"/>
      <c r="AM29" s="3"/>
      <c r="AN29" s="3"/>
      <c r="AO29" s="3"/>
      <c r="AP29" s="3"/>
      <c r="AQ29" s="3"/>
      <c r="AR29" s="44"/>
      <c r="BE29" s="47"/>
    </row>
    <row r="30" s="3" customFormat="1" ht="14.4" customHeight="1">
      <c r="A30" s="3"/>
      <c r="B30" s="44"/>
      <c r="C30" s="3"/>
      <c r="D30" s="3"/>
      <c r="E30" s="3"/>
      <c r="F30" s="32" t="s">
        <v>41</v>
      </c>
      <c r="G30" s="3"/>
      <c r="H30" s="3"/>
      <c r="I30" s="3"/>
      <c r="J30" s="3"/>
      <c r="K30" s="3"/>
      <c r="L30" s="45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6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6">
        <f>ROUND(AW94, 2)</f>
        <v>0</v>
      </c>
      <c r="AL30" s="3"/>
      <c r="AM30" s="3"/>
      <c r="AN30" s="3"/>
      <c r="AO30" s="3"/>
      <c r="AP30" s="3"/>
      <c r="AQ30" s="3"/>
      <c r="AR30" s="44"/>
      <c r="BE30" s="47"/>
    </row>
    <row r="31" hidden="1" s="3" customFormat="1" ht="14.4" customHeight="1">
      <c r="A31" s="3"/>
      <c r="B31" s="44"/>
      <c r="C31" s="3"/>
      <c r="D31" s="3"/>
      <c r="E31" s="3"/>
      <c r="F31" s="32" t="s">
        <v>42</v>
      </c>
      <c r="G31" s="3"/>
      <c r="H31" s="3"/>
      <c r="I31" s="3"/>
      <c r="J31" s="3"/>
      <c r="K31" s="3"/>
      <c r="L31" s="4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6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6">
        <v>0</v>
      </c>
      <c r="AL31" s="3"/>
      <c r="AM31" s="3"/>
      <c r="AN31" s="3"/>
      <c r="AO31" s="3"/>
      <c r="AP31" s="3"/>
      <c r="AQ31" s="3"/>
      <c r="AR31" s="44"/>
      <c r="BE31" s="47"/>
    </row>
    <row r="32" hidden="1" s="3" customFormat="1" ht="14.4" customHeight="1">
      <c r="A32" s="3"/>
      <c r="B32" s="44"/>
      <c r="C32" s="3"/>
      <c r="D32" s="3"/>
      <c r="E32" s="3"/>
      <c r="F32" s="32" t="s">
        <v>43</v>
      </c>
      <c r="G32" s="3"/>
      <c r="H32" s="3"/>
      <c r="I32" s="3"/>
      <c r="J32" s="3"/>
      <c r="K32" s="3"/>
      <c r="L32" s="45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6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6">
        <v>0</v>
      </c>
      <c r="AL32" s="3"/>
      <c r="AM32" s="3"/>
      <c r="AN32" s="3"/>
      <c r="AO32" s="3"/>
      <c r="AP32" s="3"/>
      <c r="AQ32" s="3"/>
      <c r="AR32" s="44"/>
      <c r="BE32" s="47"/>
    </row>
    <row r="33" hidden="1" s="3" customFormat="1" ht="14.4" customHeight="1">
      <c r="A33" s="3"/>
      <c r="B33" s="44"/>
      <c r="C33" s="3"/>
      <c r="D33" s="3"/>
      <c r="E33" s="3"/>
      <c r="F33" s="32" t="s">
        <v>44</v>
      </c>
      <c r="G33" s="3"/>
      <c r="H33" s="3"/>
      <c r="I33" s="3"/>
      <c r="J33" s="3"/>
      <c r="K33" s="3"/>
      <c r="L33" s="4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6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6">
        <v>0</v>
      </c>
      <c r="AL33" s="3"/>
      <c r="AM33" s="3"/>
      <c r="AN33" s="3"/>
      <c r="AO33" s="3"/>
      <c r="AP33" s="3"/>
      <c r="AQ33" s="3"/>
      <c r="AR33" s="44"/>
      <c r="BE33" s="47"/>
    </row>
    <row r="34" s="2" customFormat="1" ht="6.96" customHeight="1">
      <c r="A34" s="38"/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/>
      <c r="BE34" s="31"/>
    </row>
    <row r="35" s="2" customFormat="1" ht="25.92" customHeight="1">
      <c r="A35" s="38"/>
      <c r="B35" s="39"/>
      <c r="C35" s="48"/>
      <c r="D35" s="49" t="s">
        <v>45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46</v>
      </c>
      <c r="U35" s="50"/>
      <c r="V35" s="50"/>
      <c r="W35" s="50"/>
      <c r="X35" s="52" t="s">
        <v>47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39"/>
      <c r="BE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/>
      <c r="BE36" s="38"/>
    </row>
    <row r="37" s="2" customFormat="1" ht="14.4" customHeight="1">
      <c r="A37" s="38"/>
      <c r="B37" s="39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9"/>
      <c r="BE37" s="38"/>
    </row>
    <row r="38" s="1" customFormat="1" ht="14.4" customHeight="1">
      <c r="B38" s="22"/>
      <c r="AR38" s="22"/>
    </row>
    <row r="39" s="1" customFormat="1" ht="14.4" customHeight="1">
      <c r="B39" s="22"/>
      <c r="AR39" s="22"/>
    </row>
    <row r="40" s="1" customFormat="1" ht="14.4" customHeight="1">
      <c r="B40" s="22"/>
      <c r="AR40" s="22"/>
    </row>
    <row r="41" s="1" customFormat="1" ht="14.4" customHeight="1">
      <c r="B41" s="22"/>
      <c r="AR41" s="22"/>
    </row>
    <row r="42" s="1" customFormat="1" ht="14.4" customHeight="1">
      <c r="B42" s="22"/>
      <c r="AR42" s="22"/>
    </row>
    <row r="43" s="1" customFormat="1" ht="14.4" customHeight="1">
      <c r="B43" s="22"/>
      <c r="AR43" s="22"/>
    </row>
    <row r="44" s="1" customFormat="1" ht="14.4" customHeight="1">
      <c r="B44" s="22"/>
      <c r="AR44" s="22"/>
    </row>
    <row r="45" s="1" customFormat="1" ht="14.4" customHeight="1">
      <c r="B45" s="22"/>
      <c r="AR45" s="22"/>
    </row>
    <row r="46" s="1" customFormat="1" ht="14.4" customHeight="1">
      <c r="B46" s="22"/>
      <c r="AR46" s="22"/>
    </row>
    <row r="47" s="1" customFormat="1" ht="14.4" customHeight="1">
      <c r="B47" s="22"/>
      <c r="AR47" s="22"/>
    </row>
    <row r="48" s="1" customFormat="1" ht="14.4" customHeight="1">
      <c r="B48" s="22"/>
      <c r="AR48" s="22"/>
    </row>
    <row r="49" s="2" customFormat="1" ht="14.4" customHeight="1">
      <c r="B49" s="55"/>
      <c r="D49" s="56" t="s">
        <v>48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6" t="s">
        <v>49</v>
      </c>
      <c r="AI49" s="57"/>
      <c r="AJ49" s="57"/>
      <c r="AK49" s="57"/>
      <c r="AL49" s="57"/>
      <c r="AM49" s="57"/>
      <c r="AN49" s="57"/>
      <c r="AO49" s="57"/>
      <c r="AR49" s="55"/>
    </row>
    <row r="50">
      <c r="B50" s="22"/>
      <c r="AR50" s="22"/>
    </row>
    <row r="51">
      <c r="B51" s="22"/>
      <c r="AR51" s="22"/>
    </row>
    <row r="52">
      <c r="B52" s="22"/>
      <c r="AR52" s="22"/>
    </row>
    <row r="53">
      <c r="B53" s="22"/>
      <c r="AR53" s="22"/>
    </row>
    <row r="54">
      <c r="B54" s="22"/>
      <c r="AR54" s="22"/>
    </row>
    <row r="55">
      <c r="B55" s="22"/>
      <c r="AR55" s="22"/>
    </row>
    <row r="56">
      <c r="B56" s="22"/>
      <c r="AR56" s="22"/>
    </row>
    <row r="57">
      <c r="B57" s="22"/>
      <c r="AR57" s="22"/>
    </row>
    <row r="58">
      <c r="B58" s="22"/>
      <c r="AR58" s="22"/>
    </row>
    <row r="59">
      <c r="B59" s="22"/>
      <c r="AR59" s="22"/>
    </row>
    <row r="60" s="2" customFormat="1">
      <c r="A60" s="38"/>
      <c r="B60" s="39"/>
      <c r="C60" s="38"/>
      <c r="D60" s="58" t="s">
        <v>50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58" t="s">
        <v>51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58" t="s">
        <v>50</v>
      </c>
      <c r="AI60" s="41"/>
      <c r="AJ60" s="41"/>
      <c r="AK60" s="41"/>
      <c r="AL60" s="41"/>
      <c r="AM60" s="58" t="s">
        <v>51</v>
      </c>
      <c r="AN60" s="41"/>
      <c r="AO60" s="41"/>
      <c r="AP60" s="38"/>
      <c r="AQ60" s="38"/>
      <c r="AR60" s="39"/>
      <c r="BE60" s="38"/>
    </row>
    <row r="61">
      <c r="B61" s="22"/>
      <c r="AR61" s="22"/>
    </row>
    <row r="62">
      <c r="B62" s="22"/>
      <c r="AR62" s="22"/>
    </row>
    <row r="63">
      <c r="B63" s="22"/>
      <c r="AR63" s="22"/>
    </row>
    <row r="64" s="2" customFormat="1">
      <c r="A64" s="38"/>
      <c r="B64" s="39"/>
      <c r="C64" s="38"/>
      <c r="D64" s="56" t="s">
        <v>52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6" t="s">
        <v>53</v>
      </c>
      <c r="AI64" s="59"/>
      <c r="AJ64" s="59"/>
      <c r="AK64" s="59"/>
      <c r="AL64" s="59"/>
      <c r="AM64" s="59"/>
      <c r="AN64" s="59"/>
      <c r="AO64" s="59"/>
      <c r="AP64" s="38"/>
      <c r="AQ64" s="38"/>
      <c r="AR64" s="39"/>
      <c r="BE64" s="38"/>
    </row>
    <row r="65">
      <c r="B65" s="22"/>
      <c r="AR65" s="22"/>
    </row>
    <row r="66">
      <c r="B66" s="22"/>
      <c r="AR66" s="22"/>
    </row>
    <row r="67">
      <c r="B67" s="22"/>
      <c r="AR67" s="22"/>
    </row>
    <row r="68">
      <c r="B68" s="22"/>
      <c r="AR68" s="22"/>
    </row>
    <row r="69">
      <c r="B69" s="22"/>
      <c r="AR69" s="22"/>
    </row>
    <row r="70">
      <c r="B70" s="22"/>
      <c r="AR70" s="22"/>
    </row>
    <row r="71">
      <c r="B71" s="22"/>
      <c r="AR71" s="22"/>
    </row>
    <row r="72">
      <c r="B72" s="22"/>
      <c r="AR72" s="22"/>
    </row>
    <row r="73">
      <c r="B73" s="22"/>
      <c r="AR73" s="22"/>
    </row>
    <row r="74">
      <c r="B74" s="22"/>
      <c r="AR74" s="22"/>
    </row>
    <row r="75" s="2" customFormat="1">
      <c r="A75" s="38"/>
      <c r="B75" s="39"/>
      <c r="C75" s="38"/>
      <c r="D75" s="58" t="s">
        <v>50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58" t="s">
        <v>51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58" t="s">
        <v>50</v>
      </c>
      <c r="AI75" s="41"/>
      <c r="AJ75" s="41"/>
      <c r="AK75" s="41"/>
      <c r="AL75" s="41"/>
      <c r="AM75" s="58" t="s">
        <v>51</v>
      </c>
      <c r="AN75" s="41"/>
      <c r="AO75" s="41"/>
      <c r="AP75" s="38"/>
      <c r="AQ75" s="38"/>
      <c r="AR75" s="39"/>
      <c r="BE75" s="38"/>
    </row>
    <row r="76" s="2" customFormat="1">
      <c r="A76" s="38"/>
      <c r="B76" s="39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9"/>
      <c r="BE76" s="38"/>
    </row>
    <row r="77" s="2" customFormat="1" ht="6.96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9"/>
      <c r="B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9"/>
      <c r="BE81" s="38"/>
    </row>
    <row r="82" s="2" customFormat="1" ht="24.96" customHeight="1">
      <c r="A82" s="38"/>
      <c r="B82" s="39"/>
      <c r="C82" s="23" t="s">
        <v>54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9"/>
      <c r="B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9"/>
      <c r="BE83" s="38"/>
    </row>
    <row r="84" s="4" customFormat="1" ht="12" customHeight="1">
      <c r="A84" s="4"/>
      <c r="B84" s="64"/>
      <c r="C84" s="32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19-1240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4"/>
      <c r="BE84" s="4"/>
    </row>
    <row r="85" s="5" customFormat="1" ht="36.96" customHeight="1">
      <c r="A85" s="5"/>
      <c r="B85" s="65"/>
      <c r="C85" s="66" t="s">
        <v>16</v>
      </c>
      <c r="D85" s="5"/>
      <c r="E85" s="5"/>
      <c r="F85" s="5"/>
      <c r="G85" s="5"/>
      <c r="H85" s="5"/>
      <c r="I85" s="5"/>
      <c r="J85" s="5"/>
      <c r="K85" s="5"/>
      <c r="L85" s="67" t="str">
        <f>K6</f>
        <v>REKONSTRUKCE CHODNÍKU V OBCI KLENOVKA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5"/>
      <c r="BE85" s="5"/>
    </row>
    <row r="86" s="2" customFormat="1" ht="6.96" customHeight="1">
      <c r="A86" s="38"/>
      <c r="B86" s="39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9"/>
      <c r="BE86" s="38"/>
    </row>
    <row r="87" s="2" customFormat="1" ht="12" customHeight="1">
      <c r="A87" s="38"/>
      <c r="B87" s="39"/>
      <c r="C87" s="32" t="s">
        <v>20</v>
      </c>
      <c r="D87" s="38"/>
      <c r="E87" s="38"/>
      <c r="F87" s="38"/>
      <c r="G87" s="38"/>
      <c r="H87" s="38"/>
      <c r="I87" s="38"/>
      <c r="J87" s="38"/>
      <c r="K87" s="38"/>
      <c r="L87" s="68" t="str">
        <f>IF(K8="","",K8)</f>
        <v>Klenovka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2" t="s">
        <v>22</v>
      </c>
      <c r="AJ87" s="38"/>
      <c r="AK87" s="38"/>
      <c r="AL87" s="38"/>
      <c r="AM87" s="69" t="str">
        <f>IF(AN8= "","",AN8)</f>
        <v>4. 4. 2025</v>
      </c>
      <c r="AN87" s="69"/>
      <c r="AO87" s="38"/>
      <c r="AP87" s="38"/>
      <c r="AQ87" s="38"/>
      <c r="AR87" s="39"/>
      <c r="B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9"/>
      <c r="BE88" s="38"/>
    </row>
    <row r="89" s="2" customFormat="1" ht="15.15" customHeight="1">
      <c r="A89" s="38"/>
      <c r="B89" s="39"/>
      <c r="C89" s="32" t="s">
        <v>24</v>
      </c>
      <c r="D89" s="38"/>
      <c r="E89" s="38"/>
      <c r="F89" s="38"/>
      <c r="G89" s="38"/>
      <c r="H89" s="38"/>
      <c r="I89" s="38"/>
      <c r="J89" s="38"/>
      <c r="K89" s="38"/>
      <c r="L89" s="4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2" t="s">
        <v>30</v>
      </c>
      <c r="AJ89" s="38"/>
      <c r="AK89" s="38"/>
      <c r="AL89" s="38"/>
      <c r="AM89" s="70" t="str">
        <f>IF(E17="","",E17)</f>
        <v xml:space="preserve"> </v>
      </c>
      <c r="AN89" s="4"/>
      <c r="AO89" s="4"/>
      <c r="AP89" s="4"/>
      <c r="AQ89" s="38"/>
      <c r="AR89" s="39"/>
      <c r="AS89" s="71" t="s">
        <v>55</v>
      </c>
      <c r="AT89" s="72"/>
      <c r="AU89" s="73"/>
      <c r="AV89" s="73"/>
      <c r="AW89" s="73"/>
      <c r="AX89" s="73"/>
      <c r="AY89" s="73"/>
      <c r="AZ89" s="73"/>
      <c r="BA89" s="73"/>
      <c r="BB89" s="73"/>
      <c r="BC89" s="73"/>
      <c r="BD89" s="74"/>
      <c r="BE89" s="38"/>
    </row>
    <row r="90" s="2" customFormat="1" ht="15.15" customHeight="1">
      <c r="A90" s="38"/>
      <c r="B90" s="39"/>
      <c r="C90" s="32" t="s">
        <v>28</v>
      </c>
      <c r="D90" s="38"/>
      <c r="E90" s="38"/>
      <c r="F90" s="38"/>
      <c r="G90" s="38"/>
      <c r="H90" s="38"/>
      <c r="I90" s="38"/>
      <c r="J90" s="38"/>
      <c r="K90" s="38"/>
      <c r="L90" s="4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2" t="s">
        <v>32</v>
      </c>
      <c r="AJ90" s="38"/>
      <c r="AK90" s="38"/>
      <c r="AL90" s="38"/>
      <c r="AM90" s="70" t="str">
        <f>IF(E20="","",E20)</f>
        <v>Sýkorová</v>
      </c>
      <c r="AN90" s="4"/>
      <c r="AO90" s="4"/>
      <c r="AP90" s="4"/>
      <c r="AQ90" s="38"/>
      <c r="AR90" s="39"/>
      <c r="AS90" s="75"/>
      <c r="AT90" s="76"/>
      <c r="AU90" s="77"/>
      <c r="AV90" s="77"/>
      <c r="AW90" s="77"/>
      <c r="AX90" s="77"/>
      <c r="AY90" s="77"/>
      <c r="AZ90" s="77"/>
      <c r="BA90" s="77"/>
      <c r="BB90" s="77"/>
      <c r="BC90" s="77"/>
      <c r="BD90" s="78"/>
      <c r="BE90" s="38"/>
    </row>
    <row r="91" s="2" customFormat="1" ht="10.8" customHeight="1">
      <c r="A91" s="38"/>
      <c r="B91" s="39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9"/>
      <c r="AS91" s="75"/>
      <c r="AT91" s="76"/>
      <c r="AU91" s="77"/>
      <c r="AV91" s="77"/>
      <c r="AW91" s="77"/>
      <c r="AX91" s="77"/>
      <c r="AY91" s="77"/>
      <c r="AZ91" s="77"/>
      <c r="BA91" s="77"/>
      <c r="BB91" s="77"/>
      <c r="BC91" s="77"/>
      <c r="BD91" s="78"/>
      <c r="BE91" s="38"/>
    </row>
    <row r="92" s="2" customFormat="1" ht="29.28" customHeight="1">
      <c r="A92" s="38"/>
      <c r="B92" s="39"/>
      <c r="C92" s="79" t="s">
        <v>56</v>
      </c>
      <c r="D92" s="80"/>
      <c r="E92" s="80"/>
      <c r="F92" s="80"/>
      <c r="G92" s="80"/>
      <c r="H92" s="81"/>
      <c r="I92" s="82" t="s">
        <v>57</v>
      </c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3" t="s">
        <v>58</v>
      </c>
      <c r="AH92" s="80"/>
      <c r="AI92" s="80"/>
      <c r="AJ92" s="80"/>
      <c r="AK92" s="80"/>
      <c r="AL92" s="80"/>
      <c r="AM92" s="80"/>
      <c r="AN92" s="82" t="s">
        <v>59</v>
      </c>
      <c r="AO92" s="80"/>
      <c r="AP92" s="84"/>
      <c r="AQ92" s="85" t="s">
        <v>60</v>
      </c>
      <c r="AR92" s="39"/>
      <c r="AS92" s="86" t="s">
        <v>61</v>
      </c>
      <c r="AT92" s="87" t="s">
        <v>62</v>
      </c>
      <c r="AU92" s="87" t="s">
        <v>63</v>
      </c>
      <c r="AV92" s="87" t="s">
        <v>64</v>
      </c>
      <c r="AW92" s="87" t="s">
        <v>65</v>
      </c>
      <c r="AX92" s="87" t="s">
        <v>66</v>
      </c>
      <c r="AY92" s="87" t="s">
        <v>67</v>
      </c>
      <c r="AZ92" s="87" t="s">
        <v>68</v>
      </c>
      <c r="BA92" s="87" t="s">
        <v>69</v>
      </c>
      <c r="BB92" s="87" t="s">
        <v>70</v>
      </c>
      <c r="BC92" s="87" t="s">
        <v>71</v>
      </c>
      <c r="BD92" s="88" t="s">
        <v>72</v>
      </c>
      <c r="BE92" s="38"/>
    </row>
    <row r="93" s="2" customFormat="1" ht="10.8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9"/>
      <c r="AS93" s="89"/>
      <c r="AT93" s="90"/>
      <c r="AU93" s="90"/>
      <c r="AV93" s="90"/>
      <c r="AW93" s="90"/>
      <c r="AX93" s="90"/>
      <c r="AY93" s="90"/>
      <c r="AZ93" s="90"/>
      <c r="BA93" s="90"/>
      <c r="BB93" s="90"/>
      <c r="BC93" s="90"/>
      <c r="BD93" s="91"/>
      <c r="BE93" s="38"/>
    </row>
    <row r="94" s="6" customFormat="1" ht="32.4" customHeight="1">
      <c r="A94" s="6"/>
      <c r="B94" s="92"/>
      <c r="C94" s="93" t="s">
        <v>73</v>
      </c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W94" s="94"/>
      <c r="X94" s="94"/>
      <c r="Y94" s="94"/>
      <c r="Z94" s="94"/>
      <c r="AA94" s="94"/>
      <c r="AB94" s="94"/>
      <c r="AC94" s="94"/>
      <c r="AD94" s="94"/>
      <c r="AE94" s="94"/>
      <c r="AF94" s="94"/>
      <c r="AG94" s="95">
        <f>ROUND(SUM(AG95:AG100),2)</f>
        <v>0</v>
      </c>
      <c r="AH94" s="95"/>
      <c r="AI94" s="95"/>
      <c r="AJ94" s="95"/>
      <c r="AK94" s="95"/>
      <c r="AL94" s="95"/>
      <c r="AM94" s="95"/>
      <c r="AN94" s="96">
        <f>SUM(AG94,AT94)</f>
        <v>0</v>
      </c>
      <c r="AO94" s="96"/>
      <c r="AP94" s="96"/>
      <c r="AQ94" s="97" t="s">
        <v>1</v>
      </c>
      <c r="AR94" s="92"/>
      <c r="AS94" s="98">
        <f>ROUND(SUM(AS95:AS100),2)</f>
        <v>0</v>
      </c>
      <c r="AT94" s="99">
        <f>ROUND(SUM(AV94:AW94),2)</f>
        <v>0</v>
      </c>
      <c r="AU94" s="100">
        <f>ROUND(SUM(AU95:AU100),5)</f>
        <v>0</v>
      </c>
      <c r="AV94" s="99">
        <f>ROUND(AZ94*L29,2)</f>
        <v>0</v>
      </c>
      <c r="AW94" s="99">
        <f>ROUND(BA94*L30,2)</f>
        <v>0</v>
      </c>
      <c r="AX94" s="99">
        <f>ROUND(BB94*L29,2)</f>
        <v>0</v>
      </c>
      <c r="AY94" s="99">
        <f>ROUND(BC94*L30,2)</f>
        <v>0</v>
      </c>
      <c r="AZ94" s="99">
        <f>ROUND(SUM(AZ95:AZ100),2)</f>
        <v>0</v>
      </c>
      <c r="BA94" s="99">
        <f>ROUND(SUM(BA95:BA100),2)</f>
        <v>0</v>
      </c>
      <c r="BB94" s="99">
        <f>ROUND(SUM(BB95:BB100),2)</f>
        <v>0</v>
      </c>
      <c r="BC94" s="99">
        <f>ROUND(SUM(BC95:BC100),2)</f>
        <v>0</v>
      </c>
      <c r="BD94" s="101">
        <f>ROUND(SUM(BD95:BD100),2)</f>
        <v>0</v>
      </c>
      <c r="BE94" s="6"/>
      <c r="BS94" s="102" t="s">
        <v>74</v>
      </c>
      <c r="BT94" s="102" t="s">
        <v>75</v>
      </c>
      <c r="BU94" s="103" t="s">
        <v>76</v>
      </c>
      <c r="BV94" s="102" t="s">
        <v>77</v>
      </c>
      <c r="BW94" s="102" t="s">
        <v>4</v>
      </c>
      <c r="BX94" s="102" t="s">
        <v>78</v>
      </c>
      <c r="CL94" s="102" t="s">
        <v>1</v>
      </c>
    </row>
    <row r="95" s="7" customFormat="1" ht="24.75" customHeight="1">
      <c r="A95" s="104" t="s">
        <v>79</v>
      </c>
      <c r="B95" s="105"/>
      <c r="C95" s="106"/>
      <c r="D95" s="107" t="s">
        <v>80</v>
      </c>
      <c r="E95" s="107"/>
      <c r="F95" s="107"/>
      <c r="G95" s="107"/>
      <c r="H95" s="107"/>
      <c r="I95" s="108"/>
      <c r="J95" s="107" t="s">
        <v>81</v>
      </c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F95" s="107"/>
      <c r="AG95" s="109">
        <f>'SO 001a - VEDLEJŠÍ A OSTA...'!J30</f>
        <v>0</v>
      </c>
      <c r="AH95" s="108"/>
      <c r="AI95" s="108"/>
      <c r="AJ95" s="108"/>
      <c r="AK95" s="108"/>
      <c r="AL95" s="108"/>
      <c r="AM95" s="108"/>
      <c r="AN95" s="109">
        <f>SUM(AG95,AT95)</f>
        <v>0</v>
      </c>
      <c r="AO95" s="108"/>
      <c r="AP95" s="108"/>
      <c r="AQ95" s="110" t="s">
        <v>82</v>
      </c>
      <c r="AR95" s="105"/>
      <c r="AS95" s="111">
        <v>0</v>
      </c>
      <c r="AT95" s="112">
        <f>ROUND(SUM(AV95:AW95),2)</f>
        <v>0</v>
      </c>
      <c r="AU95" s="113">
        <f>'SO 001a - VEDLEJŠÍ A OSTA...'!P120</f>
        <v>0</v>
      </c>
      <c r="AV95" s="112">
        <f>'SO 001a - VEDLEJŠÍ A OSTA...'!J33</f>
        <v>0</v>
      </c>
      <c r="AW95" s="112">
        <f>'SO 001a - VEDLEJŠÍ A OSTA...'!J34</f>
        <v>0</v>
      </c>
      <c r="AX95" s="112">
        <f>'SO 001a - VEDLEJŠÍ A OSTA...'!J35</f>
        <v>0</v>
      </c>
      <c r="AY95" s="112">
        <f>'SO 001a - VEDLEJŠÍ A OSTA...'!J36</f>
        <v>0</v>
      </c>
      <c r="AZ95" s="112">
        <f>'SO 001a - VEDLEJŠÍ A OSTA...'!F33</f>
        <v>0</v>
      </c>
      <c r="BA95" s="112">
        <f>'SO 001a - VEDLEJŠÍ A OSTA...'!F34</f>
        <v>0</v>
      </c>
      <c r="BB95" s="112">
        <f>'SO 001a - VEDLEJŠÍ A OSTA...'!F35</f>
        <v>0</v>
      </c>
      <c r="BC95" s="112">
        <f>'SO 001a - VEDLEJŠÍ A OSTA...'!F36</f>
        <v>0</v>
      </c>
      <c r="BD95" s="114">
        <f>'SO 001a - VEDLEJŠÍ A OSTA...'!F37</f>
        <v>0</v>
      </c>
      <c r="BE95" s="7"/>
      <c r="BT95" s="115" t="s">
        <v>83</v>
      </c>
      <c r="BV95" s="115" t="s">
        <v>77</v>
      </c>
      <c r="BW95" s="115" t="s">
        <v>84</v>
      </c>
      <c r="BX95" s="115" t="s">
        <v>4</v>
      </c>
      <c r="CL95" s="115" t="s">
        <v>1</v>
      </c>
      <c r="CM95" s="115" t="s">
        <v>85</v>
      </c>
    </row>
    <row r="96" s="7" customFormat="1" ht="24.75" customHeight="1">
      <c r="A96" s="104" t="s">
        <v>79</v>
      </c>
      <c r="B96" s="105"/>
      <c r="C96" s="106"/>
      <c r="D96" s="107" t="s">
        <v>86</v>
      </c>
      <c r="E96" s="107"/>
      <c r="F96" s="107"/>
      <c r="G96" s="107"/>
      <c r="H96" s="107"/>
      <c r="I96" s="108"/>
      <c r="J96" s="107" t="s">
        <v>87</v>
      </c>
      <c r="K96" s="107"/>
      <c r="L96" s="107"/>
      <c r="M96" s="107"/>
      <c r="N96" s="107"/>
      <c r="O96" s="107"/>
      <c r="P96" s="107"/>
      <c r="Q96" s="107"/>
      <c r="R96" s="107"/>
      <c r="S96" s="107"/>
      <c r="T96" s="107"/>
      <c r="U96" s="107"/>
      <c r="V96" s="107"/>
      <c r="W96" s="107"/>
      <c r="X96" s="107"/>
      <c r="Y96" s="107"/>
      <c r="Z96" s="107"/>
      <c r="AA96" s="107"/>
      <c r="AB96" s="107"/>
      <c r="AC96" s="107"/>
      <c r="AD96" s="107"/>
      <c r="AE96" s="107"/>
      <c r="AF96" s="107"/>
      <c r="AG96" s="109">
        <f>'SO 001b - VEDLEJŠÍ A OSTA...'!J30</f>
        <v>0</v>
      </c>
      <c r="AH96" s="108"/>
      <c r="AI96" s="108"/>
      <c r="AJ96" s="108"/>
      <c r="AK96" s="108"/>
      <c r="AL96" s="108"/>
      <c r="AM96" s="108"/>
      <c r="AN96" s="109">
        <f>SUM(AG96,AT96)</f>
        <v>0</v>
      </c>
      <c r="AO96" s="108"/>
      <c r="AP96" s="108"/>
      <c r="AQ96" s="110" t="s">
        <v>82</v>
      </c>
      <c r="AR96" s="105"/>
      <c r="AS96" s="111">
        <v>0</v>
      </c>
      <c r="AT96" s="112">
        <f>ROUND(SUM(AV96:AW96),2)</f>
        <v>0</v>
      </c>
      <c r="AU96" s="113">
        <f>'SO 001b - VEDLEJŠÍ A OSTA...'!P119</f>
        <v>0</v>
      </c>
      <c r="AV96" s="112">
        <f>'SO 001b - VEDLEJŠÍ A OSTA...'!J33</f>
        <v>0</v>
      </c>
      <c r="AW96" s="112">
        <f>'SO 001b - VEDLEJŠÍ A OSTA...'!J34</f>
        <v>0</v>
      </c>
      <c r="AX96" s="112">
        <f>'SO 001b - VEDLEJŠÍ A OSTA...'!J35</f>
        <v>0</v>
      </c>
      <c r="AY96" s="112">
        <f>'SO 001b - VEDLEJŠÍ A OSTA...'!J36</f>
        <v>0</v>
      </c>
      <c r="AZ96" s="112">
        <f>'SO 001b - VEDLEJŠÍ A OSTA...'!F33</f>
        <v>0</v>
      </c>
      <c r="BA96" s="112">
        <f>'SO 001b - VEDLEJŠÍ A OSTA...'!F34</f>
        <v>0</v>
      </c>
      <c r="BB96" s="112">
        <f>'SO 001b - VEDLEJŠÍ A OSTA...'!F35</f>
        <v>0</v>
      </c>
      <c r="BC96" s="112">
        <f>'SO 001b - VEDLEJŠÍ A OSTA...'!F36</f>
        <v>0</v>
      </c>
      <c r="BD96" s="114">
        <f>'SO 001b - VEDLEJŠÍ A OSTA...'!F37</f>
        <v>0</v>
      </c>
      <c r="BE96" s="7"/>
      <c r="BT96" s="115" t="s">
        <v>83</v>
      </c>
      <c r="BV96" s="115" t="s">
        <v>77</v>
      </c>
      <c r="BW96" s="115" t="s">
        <v>88</v>
      </c>
      <c r="BX96" s="115" t="s">
        <v>4</v>
      </c>
      <c r="CL96" s="115" t="s">
        <v>1</v>
      </c>
      <c r="CM96" s="115" t="s">
        <v>85</v>
      </c>
    </row>
    <row r="97" s="7" customFormat="1" ht="24.75" customHeight="1">
      <c r="A97" s="104" t="s">
        <v>79</v>
      </c>
      <c r="B97" s="105"/>
      <c r="C97" s="106"/>
      <c r="D97" s="107" t="s">
        <v>89</v>
      </c>
      <c r="E97" s="107"/>
      <c r="F97" s="107"/>
      <c r="G97" s="107"/>
      <c r="H97" s="107"/>
      <c r="I97" s="108"/>
      <c r="J97" s="107" t="s">
        <v>90</v>
      </c>
      <c r="K97" s="107"/>
      <c r="L97" s="107"/>
      <c r="M97" s="107"/>
      <c r="N97" s="107"/>
      <c r="O97" s="107"/>
      <c r="P97" s="107"/>
      <c r="Q97" s="107"/>
      <c r="R97" s="107"/>
      <c r="S97" s="107"/>
      <c r="T97" s="107"/>
      <c r="U97" s="107"/>
      <c r="V97" s="107"/>
      <c r="W97" s="107"/>
      <c r="X97" s="107"/>
      <c r="Y97" s="107"/>
      <c r="Z97" s="107"/>
      <c r="AA97" s="107"/>
      <c r="AB97" s="107"/>
      <c r="AC97" s="107"/>
      <c r="AD97" s="107"/>
      <c r="AE97" s="107"/>
      <c r="AF97" s="107"/>
      <c r="AG97" s="109">
        <f>'SO 101a - CHODNÍKY - UZNA...'!J30</f>
        <v>0</v>
      </c>
      <c r="AH97" s="108"/>
      <c r="AI97" s="108"/>
      <c r="AJ97" s="108"/>
      <c r="AK97" s="108"/>
      <c r="AL97" s="108"/>
      <c r="AM97" s="108"/>
      <c r="AN97" s="109">
        <f>SUM(AG97,AT97)</f>
        <v>0</v>
      </c>
      <c r="AO97" s="108"/>
      <c r="AP97" s="108"/>
      <c r="AQ97" s="110" t="s">
        <v>82</v>
      </c>
      <c r="AR97" s="105"/>
      <c r="AS97" s="111">
        <v>0</v>
      </c>
      <c r="AT97" s="112">
        <f>ROUND(SUM(AV97:AW97),2)</f>
        <v>0</v>
      </c>
      <c r="AU97" s="113">
        <f>'SO 101a - CHODNÍKY - UZNA...'!P125</f>
        <v>0</v>
      </c>
      <c r="AV97" s="112">
        <f>'SO 101a - CHODNÍKY - UZNA...'!J33</f>
        <v>0</v>
      </c>
      <c r="AW97" s="112">
        <f>'SO 101a - CHODNÍKY - UZNA...'!J34</f>
        <v>0</v>
      </c>
      <c r="AX97" s="112">
        <f>'SO 101a - CHODNÍKY - UZNA...'!J35</f>
        <v>0</v>
      </c>
      <c r="AY97" s="112">
        <f>'SO 101a - CHODNÍKY - UZNA...'!J36</f>
        <v>0</v>
      </c>
      <c r="AZ97" s="112">
        <f>'SO 101a - CHODNÍKY - UZNA...'!F33</f>
        <v>0</v>
      </c>
      <c r="BA97" s="112">
        <f>'SO 101a - CHODNÍKY - UZNA...'!F34</f>
        <v>0</v>
      </c>
      <c r="BB97" s="112">
        <f>'SO 101a - CHODNÍKY - UZNA...'!F35</f>
        <v>0</v>
      </c>
      <c r="BC97" s="112">
        <f>'SO 101a - CHODNÍKY - UZNA...'!F36</f>
        <v>0</v>
      </c>
      <c r="BD97" s="114">
        <f>'SO 101a - CHODNÍKY - UZNA...'!F37</f>
        <v>0</v>
      </c>
      <c r="BE97" s="7"/>
      <c r="BT97" s="115" t="s">
        <v>83</v>
      </c>
      <c r="BV97" s="115" t="s">
        <v>77</v>
      </c>
      <c r="BW97" s="115" t="s">
        <v>91</v>
      </c>
      <c r="BX97" s="115" t="s">
        <v>4</v>
      </c>
      <c r="CL97" s="115" t="s">
        <v>1</v>
      </c>
      <c r="CM97" s="115" t="s">
        <v>85</v>
      </c>
    </row>
    <row r="98" s="7" customFormat="1" ht="24.75" customHeight="1">
      <c r="A98" s="104" t="s">
        <v>79</v>
      </c>
      <c r="B98" s="105"/>
      <c r="C98" s="106"/>
      <c r="D98" s="107" t="s">
        <v>92</v>
      </c>
      <c r="E98" s="107"/>
      <c r="F98" s="107"/>
      <c r="G98" s="107"/>
      <c r="H98" s="107"/>
      <c r="I98" s="108"/>
      <c r="J98" s="107" t="s">
        <v>93</v>
      </c>
      <c r="K98" s="107"/>
      <c r="L98" s="107"/>
      <c r="M98" s="107"/>
      <c r="N98" s="107"/>
      <c r="O98" s="107"/>
      <c r="P98" s="107"/>
      <c r="Q98" s="107"/>
      <c r="R98" s="107"/>
      <c r="S98" s="107"/>
      <c r="T98" s="107"/>
      <c r="U98" s="107"/>
      <c r="V98" s="107"/>
      <c r="W98" s="107"/>
      <c r="X98" s="107"/>
      <c r="Y98" s="107"/>
      <c r="Z98" s="107"/>
      <c r="AA98" s="107"/>
      <c r="AB98" s="107"/>
      <c r="AC98" s="107"/>
      <c r="AD98" s="107"/>
      <c r="AE98" s="107"/>
      <c r="AF98" s="107"/>
      <c r="AG98" s="109">
        <f>'SO 101b - CHODNÍKY - NEUZ...'!J30</f>
        <v>0</v>
      </c>
      <c r="AH98" s="108"/>
      <c r="AI98" s="108"/>
      <c r="AJ98" s="108"/>
      <c r="AK98" s="108"/>
      <c r="AL98" s="108"/>
      <c r="AM98" s="108"/>
      <c r="AN98" s="109">
        <f>SUM(AG98,AT98)</f>
        <v>0</v>
      </c>
      <c r="AO98" s="108"/>
      <c r="AP98" s="108"/>
      <c r="AQ98" s="110" t="s">
        <v>82</v>
      </c>
      <c r="AR98" s="105"/>
      <c r="AS98" s="111">
        <v>0</v>
      </c>
      <c r="AT98" s="112">
        <f>ROUND(SUM(AV98:AW98),2)</f>
        <v>0</v>
      </c>
      <c r="AU98" s="113">
        <f>'SO 101b - CHODNÍKY - NEUZ...'!P121</f>
        <v>0</v>
      </c>
      <c r="AV98" s="112">
        <f>'SO 101b - CHODNÍKY - NEUZ...'!J33</f>
        <v>0</v>
      </c>
      <c r="AW98" s="112">
        <f>'SO 101b - CHODNÍKY - NEUZ...'!J34</f>
        <v>0</v>
      </c>
      <c r="AX98" s="112">
        <f>'SO 101b - CHODNÍKY - NEUZ...'!J35</f>
        <v>0</v>
      </c>
      <c r="AY98" s="112">
        <f>'SO 101b - CHODNÍKY - NEUZ...'!J36</f>
        <v>0</v>
      </c>
      <c r="AZ98" s="112">
        <f>'SO 101b - CHODNÍKY - NEUZ...'!F33</f>
        <v>0</v>
      </c>
      <c r="BA98" s="112">
        <f>'SO 101b - CHODNÍKY - NEUZ...'!F34</f>
        <v>0</v>
      </c>
      <c r="BB98" s="112">
        <f>'SO 101b - CHODNÍKY - NEUZ...'!F35</f>
        <v>0</v>
      </c>
      <c r="BC98" s="112">
        <f>'SO 101b - CHODNÍKY - NEUZ...'!F36</f>
        <v>0</v>
      </c>
      <c r="BD98" s="114">
        <f>'SO 101b - CHODNÍKY - NEUZ...'!F37</f>
        <v>0</v>
      </c>
      <c r="BE98" s="7"/>
      <c r="BT98" s="115" t="s">
        <v>83</v>
      </c>
      <c r="BV98" s="115" t="s">
        <v>77</v>
      </c>
      <c r="BW98" s="115" t="s">
        <v>94</v>
      </c>
      <c r="BX98" s="115" t="s">
        <v>4</v>
      </c>
      <c r="CL98" s="115" t="s">
        <v>1</v>
      </c>
      <c r="CM98" s="115" t="s">
        <v>85</v>
      </c>
    </row>
    <row r="99" s="7" customFormat="1" ht="24.75" customHeight="1">
      <c r="A99" s="104" t="s">
        <v>79</v>
      </c>
      <c r="B99" s="105"/>
      <c r="C99" s="106"/>
      <c r="D99" s="107" t="s">
        <v>95</v>
      </c>
      <c r="E99" s="107"/>
      <c r="F99" s="107"/>
      <c r="G99" s="107"/>
      <c r="H99" s="107"/>
      <c r="I99" s="108"/>
      <c r="J99" s="107" t="s">
        <v>96</v>
      </c>
      <c r="K99" s="107"/>
      <c r="L99" s="107"/>
      <c r="M99" s="107"/>
      <c r="N99" s="107"/>
      <c r="O99" s="107"/>
      <c r="P99" s="107"/>
      <c r="Q99" s="107"/>
      <c r="R99" s="107"/>
      <c r="S99" s="107"/>
      <c r="T99" s="107"/>
      <c r="U99" s="107"/>
      <c r="V99" s="107"/>
      <c r="W99" s="107"/>
      <c r="X99" s="107"/>
      <c r="Y99" s="107"/>
      <c r="Z99" s="107"/>
      <c r="AA99" s="107"/>
      <c r="AB99" s="107"/>
      <c r="AC99" s="107"/>
      <c r="AD99" s="107"/>
      <c r="AE99" s="107"/>
      <c r="AF99" s="107"/>
      <c r="AG99" s="109">
        <f>'SO 401 - NASVĚTLENÍ PŘECH...'!J30</f>
        <v>0</v>
      </c>
      <c r="AH99" s="108"/>
      <c r="AI99" s="108"/>
      <c r="AJ99" s="108"/>
      <c r="AK99" s="108"/>
      <c r="AL99" s="108"/>
      <c r="AM99" s="108"/>
      <c r="AN99" s="109">
        <f>SUM(AG99,AT99)</f>
        <v>0</v>
      </c>
      <c r="AO99" s="108"/>
      <c r="AP99" s="108"/>
      <c r="AQ99" s="110" t="s">
        <v>82</v>
      </c>
      <c r="AR99" s="105"/>
      <c r="AS99" s="111">
        <v>0</v>
      </c>
      <c r="AT99" s="112">
        <f>ROUND(SUM(AV99:AW99),2)</f>
        <v>0</v>
      </c>
      <c r="AU99" s="113">
        <f>'SO 401 - NASVĚTLENÍ PŘECH...'!P120</f>
        <v>0</v>
      </c>
      <c r="AV99" s="112">
        <f>'SO 401 - NASVĚTLENÍ PŘECH...'!J33</f>
        <v>0</v>
      </c>
      <c r="AW99" s="112">
        <f>'SO 401 - NASVĚTLENÍ PŘECH...'!J34</f>
        <v>0</v>
      </c>
      <c r="AX99" s="112">
        <f>'SO 401 - NASVĚTLENÍ PŘECH...'!J35</f>
        <v>0</v>
      </c>
      <c r="AY99" s="112">
        <f>'SO 401 - NASVĚTLENÍ PŘECH...'!J36</f>
        <v>0</v>
      </c>
      <c r="AZ99" s="112">
        <f>'SO 401 - NASVĚTLENÍ PŘECH...'!F33</f>
        <v>0</v>
      </c>
      <c r="BA99" s="112">
        <f>'SO 401 - NASVĚTLENÍ PŘECH...'!F34</f>
        <v>0</v>
      </c>
      <c r="BB99" s="112">
        <f>'SO 401 - NASVĚTLENÍ PŘECH...'!F35</f>
        <v>0</v>
      </c>
      <c r="BC99" s="112">
        <f>'SO 401 - NASVĚTLENÍ PŘECH...'!F36</f>
        <v>0</v>
      </c>
      <c r="BD99" s="114">
        <f>'SO 401 - NASVĚTLENÍ PŘECH...'!F37</f>
        <v>0</v>
      </c>
      <c r="BE99" s="7"/>
      <c r="BT99" s="115" t="s">
        <v>83</v>
      </c>
      <c r="BV99" s="115" t="s">
        <v>77</v>
      </c>
      <c r="BW99" s="115" t="s">
        <v>97</v>
      </c>
      <c r="BX99" s="115" t="s">
        <v>4</v>
      </c>
      <c r="CL99" s="115" t="s">
        <v>1</v>
      </c>
      <c r="CM99" s="115" t="s">
        <v>85</v>
      </c>
    </row>
    <row r="100" s="7" customFormat="1" ht="37.5" customHeight="1">
      <c r="A100" s="104" t="s">
        <v>79</v>
      </c>
      <c r="B100" s="105"/>
      <c r="C100" s="106"/>
      <c r="D100" s="107" t="s">
        <v>98</v>
      </c>
      <c r="E100" s="107"/>
      <c r="F100" s="107"/>
      <c r="G100" s="107"/>
      <c r="H100" s="107"/>
      <c r="I100" s="108"/>
      <c r="J100" s="107" t="s">
        <v>99</v>
      </c>
      <c r="K100" s="107"/>
      <c r="L100" s="107"/>
      <c r="M100" s="107"/>
      <c r="N100" s="107"/>
      <c r="O100" s="107"/>
      <c r="P100" s="107"/>
      <c r="Q100" s="107"/>
      <c r="R100" s="107"/>
      <c r="S100" s="107"/>
      <c r="T100" s="107"/>
      <c r="U100" s="107"/>
      <c r="V100" s="107"/>
      <c r="W100" s="107"/>
      <c r="X100" s="107"/>
      <c r="Y100" s="107"/>
      <c r="Z100" s="107"/>
      <c r="AA100" s="107"/>
      <c r="AB100" s="107"/>
      <c r="AC100" s="107"/>
      <c r="AD100" s="107"/>
      <c r="AE100" s="107"/>
      <c r="AF100" s="107"/>
      <c r="AG100" s="109">
        <f>'SO 402 - NASVĚTLENÍ PŘECH...'!J30</f>
        <v>0</v>
      </c>
      <c r="AH100" s="108"/>
      <c r="AI100" s="108"/>
      <c r="AJ100" s="108"/>
      <c r="AK100" s="108"/>
      <c r="AL100" s="108"/>
      <c r="AM100" s="108"/>
      <c r="AN100" s="109">
        <f>SUM(AG100,AT100)</f>
        <v>0</v>
      </c>
      <c r="AO100" s="108"/>
      <c r="AP100" s="108"/>
      <c r="AQ100" s="110" t="s">
        <v>82</v>
      </c>
      <c r="AR100" s="105"/>
      <c r="AS100" s="116">
        <v>0</v>
      </c>
      <c r="AT100" s="117">
        <f>ROUND(SUM(AV100:AW100),2)</f>
        <v>0</v>
      </c>
      <c r="AU100" s="118">
        <f>'SO 402 - NASVĚTLENÍ PŘECH...'!P120</f>
        <v>0</v>
      </c>
      <c r="AV100" s="117">
        <f>'SO 402 - NASVĚTLENÍ PŘECH...'!J33</f>
        <v>0</v>
      </c>
      <c r="AW100" s="117">
        <f>'SO 402 - NASVĚTLENÍ PŘECH...'!J34</f>
        <v>0</v>
      </c>
      <c r="AX100" s="117">
        <f>'SO 402 - NASVĚTLENÍ PŘECH...'!J35</f>
        <v>0</v>
      </c>
      <c r="AY100" s="117">
        <f>'SO 402 - NASVĚTLENÍ PŘECH...'!J36</f>
        <v>0</v>
      </c>
      <c r="AZ100" s="117">
        <f>'SO 402 - NASVĚTLENÍ PŘECH...'!F33</f>
        <v>0</v>
      </c>
      <c r="BA100" s="117">
        <f>'SO 402 - NASVĚTLENÍ PŘECH...'!F34</f>
        <v>0</v>
      </c>
      <c r="BB100" s="117">
        <f>'SO 402 - NASVĚTLENÍ PŘECH...'!F35</f>
        <v>0</v>
      </c>
      <c r="BC100" s="117">
        <f>'SO 402 - NASVĚTLENÍ PŘECH...'!F36</f>
        <v>0</v>
      </c>
      <c r="BD100" s="119">
        <f>'SO 402 - NASVĚTLENÍ PŘECH...'!F37</f>
        <v>0</v>
      </c>
      <c r="BE100" s="7"/>
      <c r="BT100" s="115" t="s">
        <v>83</v>
      </c>
      <c r="BV100" s="115" t="s">
        <v>77</v>
      </c>
      <c r="BW100" s="115" t="s">
        <v>100</v>
      </c>
      <c r="BX100" s="115" t="s">
        <v>4</v>
      </c>
      <c r="CL100" s="115" t="s">
        <v>1</v>
      </c>
      <c r="CM100" s="115" t="s">
        <v>85</v>
      </c>
    </row>
    <row r="101" s="2" customFormat="1" ht="30" customHeight="1">
      <c r="A101" s="38"/>
      <c r="B101" s="39"/>
      <c r="C101" s="38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38"/>
      <c r="R101" s="38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F101" s="38"/>
      <c r="AG101" s="38"/>
      <c r="AH101" s="38"/>
      <c r="AI101" s="38"/>
      <c r="AJ101" s="38"/>
      <c r="AK101" s="38"/>
      <c r="AL101" s="38"/>
      <c r="AM101" s="38"/>
      <c r="AN101" s="38"/>
      <c r="AO101" s="38"/>
      <c r="AP101" s="38"/>
      <c r="AQ101" s="38"/>
      <c r="AR101" s="39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  <row r="102" s="2" customFormat="1" ht="6.96" customHeight="1">
      <c r="A102" s="38"/>
      <c r="B102" s="60"/>
      <c r="C102" s="61"/>
      <c r="D102" s="61"/>
      <c r="E102" s="61"/>
      <c r="F102" s="61"/>
      <c r="G102" s="61"/>
      <c r="H102" s="61"/>
      <c r="I102" s="61"/>
      <c r="J102" s="61"/>
      <c r="K102" s="61"/>
      <c r="L102" s="61"/>
      <c r="M102" s="61"/>
      <c r="N102" s="61"/>
      <c r="O102" s="61"/>
      <c r="P102" s="61"/>
      <c r="Q102" s="61"/>
      <c r="R102" s="61"/>
      <c r="S102" s="61"/>
      <c r="T102" s="61"/>
      <c r="U102" s="61"/>
      <c r="V102" s="61"/>
      <c r="W102" s="61"/>
      <c r="X102" s="61"/>
      <c r="Y102" s="61"/>
      <c r="Z102" s="61"/>
      <c r="AA102" s="61"/>
      <c r="AB102" s="61"/>
      <c r="AC102" s="61"/>
      <c r="AD102" s="61"/>
      <c r="AE102" s="61"/>
      <c r="AF102" s="61"/>
      <c r="AG102" s="61"/>
      <c r="AH102" s="61"/>
      <c r="AI102" s="61"/>
      <c r="AJ102" s="61"/>
      <c r="AK102" s="61"/>
      <c r="AL102" s="61"/>
      <c r="AM102" s="61"/>
      <c r="AN102" s="61"/>
      <c r="AO102" s="61"/>
      <c r="AP102" s="61"/>
      <c r="AQ102" s="61"/>
      <c r="AR102" s="39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</row>
  </sheetData>
  <mergeCells count="62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01a - VEDLEJŠÍ A OSTA...'!C2" display="/"/>
    <hyperlink ref="A96" location="'SO 001b - VEDLEJŠÍ A OSTA...'!C2" display="/"/>
    <hyperlink ref="A97" location="'SO 101a - CHODNÍKY - UZNA...'!C2" display="/"/>
    <hyperlink ref="A98" location="'SO 101b - CHODNÍKY - NEUZ...'!C2" display="/"/>
    <hyperlink ref="A99" location="'SO 401 - NASVĚTLENÍ PŘECH...'!C2" display="/"/>
    <hyperlink ref="A100" location="'SO 402 - NASVĚTLENÍ PŘECH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84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85</v>
      </c>
    </row>
    <row r="4" s="1" customFormat="1" ht="24.96" customHeight="1">
      <c r="B4" s="22"/>
      <c r="D4" s="23" t="s">
        <v>101</v>
      </c>
      <c r="L4" s="22"/>
      <c r="M4" s="120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1" t="str">
        <f>'Rekapitulace stavby'!K6</f>
        <v>REKONSTRUKCE CHODNÍKU V OBCI KLENOVKA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102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39"/>
      <c r="C9" s="38"/>
      <c r="D9" s="38"/>
      <c r="E9" s="67" t="s">
        <v>103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4. 4. 2025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tr">
        <f>IF('Rekapitulace stavby'!AN10="","",'Rekapitulace stavby'!AN10)</f>
        <v/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tr">
        <f>IF('Rekapitulace stavby'!E11="","",'Rekapitulace stavby'!E11)</f>
        <v xml:space="preserve"> </v>
      </c>
      <c r="F15" s="38"/>
      <c r="G15" s="38"/>
      <c r="H15" s="38"/>
      <c r="I15" s="32" t="s">
        <v>27</v>
      </c>
      <c r="J15" s="27" t="str">
        <f>IF('Rekapitulace stavby'!AN11="","",'Rekapitulace stavby'!AN11)</f>
        <v/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28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27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30</v>
      </c>
      <c r="E20" s="38"/>
      <c r="F20" s="38"/>
      <c r="G20" s="38"/>
      <c r="H20" s="38"/>
      <c r="I20" s="32" t="s">
        <v>25</v>
      </c>
      <c r="J20" s="27" t="str">
        <f>IF('Rekapitulace stavby'!AN16="","",'Rekapitulace stavby'!AN16)</f>
        <v/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tr">
        <f>IF('Rekapitulace stavby'!E17="","",'Rekapitulace stavby'!E17)</f>
        <v xml:space="preserve"> </v>
      </c>
      <c r="F21" s="38"/>
      <c r="G21" s="38"/>
      <c r="H21" s="38"/>
      <c r="I21" s="32" t="s">
        <v>27</v>
      </c>
      <c r="J21" s="27" t="str">
        <f>IF('Rekapitulace stavby'!AN17="","",'Rekapitulace stavby'!AN17)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32</v>
      </c>
      <c r="E23" s="38"/>
      <c r="F23" s="38"/>
      <c r="G23" s="38"/>
      <c r="H23" s="38"/>
      <c r="I23" s="32" t="s">
        <v>25</v>
      </c>
      <c r="J23" s="27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33</v>
      </c>
      <c r="F24" s="38"/>
      <c r="G24" s="38"/>
      <c r="H24" s="38"/>
      <c r="I24" s="32" t="s">
        <v>27</v>
      </c>
      <c r="J24" s="27" t="s">
        <v>1</v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34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35</v>
      </c>
      <c r="E30" s="38"/>
      <c r="F30" s="38"/>
      <c r="G30" s="38"/>
      <c r="H30" s="38"/>
      <c r="I30" s="38"/>
      <c r="J30" s="96">
        <f>ROUND(J120,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37</v>
      </c>
      <c r="G32" s="38"/>
      <c r="H32" s="38"/>
      <c r="I32" s="43" t="s">
        <v>36</v>
      </c>
      <c r="J32" s="43" t="s">
        <v>38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39</v>
      </c>
      <c r="E33" s="32" t="s">
        <v>40</v>
      </c>
      <c r="F33" s="127">
        <f>ROUND((SUM(BE120:BE134)),  2)</f>
        <v>0</v>
      </c>
      <c r="G33" s="38"/>
      <c r="H33" s="38"/>
      <c r="I33" s="128">
        <v>0.20999999999999999</v>
      </c>
      <c r="J33" s="127">
        <f>ROUND(((SUM(BE120:BE134))*I33),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41</v>
      </c>
      <c r="F34" s="127">
        <f>ROUND((SUM(BF120:BF134)),  2)</f>
        <v>0</v>
      </c>
      <c r="G34" s="38"/>
      <c r="H34" s="38"/>
      <c r="I34" s="128">
        <v>0.12</v>
      </c>
      <c r="J34" s="127">
        <f>ROUND(((SUM(BF120:BF134))*I34),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42</v>
      </c>
      <c r="F35" s="127">
        <f>ROUND((SUM(BG120:BG134)),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43</v>
      </c>
      <c r="F36" s="127">
        <f>ROUND((SUM(BH120:BH134)),  2)</f>
        <v>0</v>
      </c>
      <c r="G36" s="38"/>
      <c r="H36" s="38"/>
      <c r="I36" s="128">
        <v>0.12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44</v>
      </c>
      <c r="F37" s="127">
        <f>ROUND((SUM(BI120:BI134)),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45</v>
      </c>
      <c r="E39" s="81"/>
      <c r="F39" s="81"/>
      <c r="G39" s="131" t="s">
        <v>46</v>
      </c>
      <c r="H39" s="132" t="s">
        <v>47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48</v>
      </c>
      <c r="E50" s="57"/>
      <c r="F50" s="57"/>
      <c r="G50" s="56" t="s">
        <v>49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50</v>
      </c>
      <c r="E61" s="41"/>
      <c r="F61" s="135" t="s">
        <v>51</v>
      </c>
      <c r="G61" s="58" t="s">
        <v>50</v>
      </c>
      <c r="H61" s="41"/>
      <c r="I61" s="41"/>
      <c r="J61" s="136" t="s">
        <v>51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52</v>
      </c>
      <c r="E65" s="59"/>
      <c r="F65" s="59"/>
      <c r="G65" s="56" t="s">
        <v>53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50</v>
      </c>
      <c r="E76" s="41"/>
      <c r="F76" s="135" t="s">
        <v>51</v>
      </c>
      <c r="G76" s="58" t="s">
        <v>50</v>
      </c>
      <c r="H76" s="41"/>
      <c r="I76" s="41"/>
      <c r="J76" s="136" t="s">
        <v>51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REKONSTRUKCE CHODNÍKU V OBCI KLENOVKA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38"/>
      <c r="D87" s="38"/>
      <c r="E87" s="67" t="str">
        <f>E9</f>
        <v>SO 001a - VEDLEJŠÍ A OSTATNÍ NÁKLADY - UZNATELNÉ POLOŽKY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>Klenovka</v>
      </c>
      <c r="G89" s="38"/>
      <c r="H89" s="38"/>
      <c r="I89" s="32" t="s">
        <v>22</v>
      </c>
      <c r="J89" s="69" t="str">
        <f>IF(J12="","",J12)</f>
        <v>4. 4. 2025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 xml:space="preserve"> </v>
      </c>
      <c r="G91" s="38"/>
      <c r="H91" s="38"/>
      <c r="I91" s="32" t="s">
        <v>30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38"/>
      <c r="E92" s="38"/>
      <c r="F92" s="27" t="str">
        <f>IF(E18="","",E18)</f>
        <v>Vyplň údaj</v>
      </c>
      <c r="G92" s="38"/>
      <c r="H92" s="38"/>
      <c r="I92" s="32" t="s">
        <v>32</v>
      </c>
      <c r="J92" s="36" t="str">
        <f>E24</f>
        <v>Sýkorová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105</v>
      </c>
      <c r="D94" s="129"/>
      <c r="E94" s="129"/>
      <c r="F94" s="129"/>
      <c r="G94" s="129"/>
      <c r="H94" s="129"/>
      <c r="I94" s="129"/>
      <c r="J94" s="138" t="s">
        <v>106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107</v>
      </c>
      <c r="D96" s="38"/>
      <c r="E96" s="38"/>
      <c r="F96" s="38"/>
      <c r="G96" s="38"/>
      <c r="H96" s="38"/>
      <c r="I96" s="38"/>
      <c r="J96" s="96">
        <f>J120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108</v>
      </c>
    </row>
    <row r="97" s="9" customFormat="1" ht="24.96" customHeight="1">
      <c r="A97" s="9"/>
      <c r="B97" s="140"/>
      <c r="C97" s="9"/>
      <c r="D97" s="141" t="s">
        <v>109</v>
      </c>
      <c r="E97" s="142"/>
      <c r="F97" s="142"/>
      <c r="G97" s="142"/>
      <c r="H97" s="142"/>
      <c r="I97" s="142"/>
      <c r="J97" s="143">
        <f>J121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110</v>
      </c>
      <c r="E98" s="146"/>
      <c r="F98" s="146"/>
      <c r="G98" s="146"/>
      <c r="H98" s="146"/>
      <c r="I98" s="146"/>
      <c r="J98" s="147">
        <f>J122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4"/>
      <c r="C99" s="10"/>
      <c r="D99" s="145" t="s">
        <v>111</v>
      </c>
      <c r="E99" s="146"/>
      <c r="F99" s="146"/>
      <c r="G99" s="146"/>
      <c r="H99" s="146"/>
      <c r="I99" s="146"/>
      <c r="J99" s="147">
        <f>J125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4"/>
      <c r="C100" s="10"/>
      <c r="D100" s="145" t="s">
        <v>112</v>
      </c>
      <c r="E100" s="146"/>
      <c r="F100" s="146"/>
      <c r="G100" s="146"/>
      <c r="H100" s="146"/>
      <c r="I100" s="146"/>
      <c r="J100" s="147">
        <f>J131</f>
        <v>0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38"/>
      <c r="D101" s="38"/>
      <c r="E101" s="38"/>
      <c r="F101" s="38"/>
      <c r="G101" s="38"/>
      <c r="H101" s="38"/>
      <c r="I101" s="38"/>
      <c r="J101" s="38"/>
      <c r="K101" s="38"/>
      <c r="L101" s="55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0"/>
      <c r="C102" s="61"/>
      <c r="D102" s="61"/>
      <c r="E102" s="61"/>
      <c r="F102" s="61"/>
      <c r="G102" s="61"/>
      <c r="H102" s="61"/>
      <c r="I102" s="61"/>
      <c r="J102" s="61"/>
      <c r="K102" s="61"/>
      <c r="L102" s="55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2"/>
      <c r="C106" s="63"/>
      <c r="D106" s="63"/>
      <c r="E106" s="63"/>
      <c r="F106" s="63"/>
      <c r="G106" s="63"/>
      <c r="H106" s="63"/>
      <c r="I106" s="63"/>
      <c r="J106" s="63"/>
      <c r="K106" s="63"/>
      <c r="L106" s="55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113</v>
      </c>
      <c r="D107" s="38"/>
      <c r="E107" s="38"/>
      <c r="F107" s="38"/>
      <c r="G107" s="38"/>
      <c r="H107" s="38"/>
      <c r="I107" s="38"/>
      <c r="J107" s="38"/>
      <c r="K107" s="38"/>
      <c r="L107" s="55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38"/>
      <c r="D108" s="38"/>
      <c r="E108" s="38"/>
      <c r="F108" s="38"/>
      <c r="G108" s="38"/>
      <c r="H108" s="38"/>
      <c r="I108" s="38"/>
      <c r="J108" s="38"/>
      <c r="K108" s="38"/>
      <c r="L108" s="55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38"/>
      <c r="E109" s="38"/>
      <c r="F109" s="38"/>
      <c r="G109" s="38"/>
      <c r="H109" s="38"/>
      <c r="I109" s="38"/>
      <c r="J109" s="38"/>
      <c r="K109" s="38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38"/>
      <c r="D110" s="38"/>
      <c r="E110" s="121" t="str">
        <f>E7</f>
        <v>REKONSTRUKCE CHODNÍKU V OBCI KLENOVKA</v>
      </c>
      <c r="F110" s="32"/>
      <c r="G110" s="32"/>
      <c r="H110" s="32"/>
      <c r="I110" s="38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102</v>
      </c>
      <c r="D111" s="38"/>
      <c r="E111" s="38"/>
      <c r="F111" s="38"/>
      <c r="G111" s="38"/>
      <c r="H111" s="38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30" customHeight="1">
      <c r="A112" s="38"/>
      <c r="B112" s="39"/>
      <c r="C112" s="38"/>
      <c r="D112" s="38"/>
      <c r="E112" s="67" t="str">
        <f>E9</f>
        <v>SO 001a - VEDLEJŠÍ A OSTATNÍ NÁKLADY - UZNATELNÉ POLOŽKY</v>
      </c>
      <c r="F112" s="38"/>
      <c r="G112" s="38"/>
      <c r="H112" s="38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38"/>
      <c r="D113" s="38"/>
      <c r="E113" s="38"/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38"/>
      <c r="E114" s="38"/>
      <c r="F114" s="27" t="str">
        <f>F12</f>
        <v>Klenovka</v>
      </c>
      <c r="G114" s="38"/>
      <c r="H114" s="38"/>
      <c r="I114" s="32" t="s">
        <v>22</v>
      </c>
      <c r="J114" s="69" t="str">
        <f>IF(J12="","",J12)</f>
        <v>4. 4. 2025</v>
      </c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38"/>
      <c r="D115" s="38"/>
      <c r="E115" s="38"/>
      <c r="F115" s="38"/>
      <c r="G115" s="38"/>
      <c r="H115" s="38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38"/>
      <c r="E116" s="38"/>
      <c r="F116" s="27" t="str">
        <f>E15</f>
        <v xml:space="preserve"> </v>
      </c>
      <c r="G116" s="38"/>
      <c r="H116" s="38"/>
      <c r="I116" s="32" t="s">
        <v>30</v>
      </c>
      <c r="J116" s="36" t="str">
        <f>E21</f>
        <v xml:space="preserve"> </v>
      </c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28</v>
      </c>
      <c r="D117" s="38"/>
      <c r="E117" s="38"/>
      <c r="F117" s="27" t="str">
        <f>IF(E18="","",E18)</f>
        <v>Vyplň údaj</v>
      </c>
      <c r="G117" s="38"/>
      <c r="H117" s="38"/>
      <c r="I117" s="32" t="s">
        <v>32</v>
      </c>
      <c r="J117" s="36" t="str">
        <f>E24</f>
        <v>Sýkorová</v>
      </c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38"/>
      <c r="D118" s="38"/>
      <c r="E118" s="38"/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48"/>
      <c r="B119" s="149"/>
      <c r="C119" s="150" t="s">
        <v>114</v>
      </c>
      <c r="D119" s="151" t="s">
        <v>60</v>
      </c>
      <c r="E119" s="151" t="s">
        <v>56</v>
      </c>
      <c r="F119" s="151" t="s">
        <v>57</v>
      </c>
      <c r="G119" s="151" t="s">
        <v>115</v>
      </c>
      <c r="H119" s="151" t="s">
        <v>116</v>
      </c>
      <c r="I119" s="151" t="s">
        <v>117</v>
      </c>
      <c r="J119" s="151" t="s">
        <v>106</v>
      </c>
      <c r="K119" s="152" t="s">
        <v>118</v>
      </c>
      <c r="L119" s="153"/>
      <c r="M119" s="86" t="s">
        <v>1</v>
      </c>
      <c r="N119" s="87" t="s">
        <v>39</v>
      </c>
      <c r="O119" s="87" t="s">
        <v>119</v>
      </c>
      <c r="P119" s="87" t="s">
        <v>120</v>
      </c>
      <c r="Q119" s="87" t="s">
        <v>121</v>
      </c>
      <c r="R119" s="87" t="s">
        <v>122</v>
      </c>
      <c r="S119" s="87" t="s">
        <v>123</v>
      </c>
      <c r="T119" s="88" t="s">
        <v>124</v>
      </c>
      <c r="U119" s="148"/>
      <c r="V119" s="148"/>
      <c r="W119" s="148"/>
      <c r="X119" s="148"/>
      <c r="Y119" s="148"/>
      <c r="Z119" s="148"/>
      <c r="AA119" s="148"/>
      <c r="AB119" s="148"/>
      <c r="AC119" s="148"/>
      <c r="AD119" s="148"/>
      <c r="AE119" s="148"/>
    </row>
    <row r="120" s="2" customFormat="1" ht="22.8" customHeight="1">
      <c r="A120" s="38"/>
      <c r="B120" s="39"/>
      <c r="C120" s="93" t="s">
        <v>125</v>
      </c>
      <c r="D120" s="38"/>
      <c r="E120" s="38"/>
      <c r="F120" s="38"/>
      <c r="G120" s="38"/>
      <c r="H120" s="38"/>
      <c r="I120" s="38"/>
      <c r="J120" s="154">
        <f>BK120</f>
        <v>0</v>
      </c>
      <c r="K120" s="38"/>
      <c r="L120" s="39"/>
      <c r="M120" s="89"/>
      <c r="N120" s="73"/>
      <c r="O120" s="90"/>
      <c r="P120" s="155">
        <f>P121</f>
        <v>0</v>
      </c>
      <c r="Q120" s="90"/>
      <c r="R120" s="155">
        <f>R121</f>
        <v>0</v>
      </c>
      <c r="S120" s="90"/>
      <c r="T120" s="156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9" t="s">
        <v>74</v>
      </c>
      <c r="AU120" s="19" t="s">
        <v>108</v>
      </c>
      <c r="BK120" s="157">
        <f>BK121</f>
        <v>0</v>
      </c>
    </row>
    <row r="121" s="12" customFormat="1" ht="25.92" customHeight="1">
      <c r="A121" s="12"/>
      <c r="B121" s="158"/>
      <c r="C121" s="12"/>
      <c r="D121" s="159" t="s">
        <v>74</v>
      </c>
      <c r="E121" s="160" t="s">
        <v>126</v>
      </c>
      <c r="F121" s="160" t="s">
        <v>127</v>
      </c>
      <c r="G121" s="12"/>
      <c r="H121" s="12"/>
      <c r="I121" s="161"/>
      <c r="J121" s="162">
        <f>BK121</f>
        <v>0</v>
      </c>
      <c r="K121" s="12"/>
      <c r="L121" s="158"/>
      <c r="M121" s="163"/>
      <c r="N121" s="164"/>
      <c r="O121" s="164"/>
      <c r="P121" s="165">
        <f>P122+P125+P131</f>
        <v>0</v>
      </c>
      <c r="Q121" s="164"/>
      <c r="R121" s="165">
        <f>R122+R125+R131</f>
        <v>0</v>
      </c>
      <c r="S121" s="164"/>
      <c r="T121" s="166">
        <f>T122+T125+T131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9" t="s">
        <v>128</v>
      </c>
      <c r="AT121" s="167" t="s">
        <v>74</v>
      </c>
      <c r="AU121" s="167" t="s">
        <v>75</v>
      </c>
      <c r="AY121" s="159" t="s">
        <v>129</v>
      </c>
      <c r="BK121" s="168">
        <f>BK122+BK125+BK131</f>
        <v>0</v>
      </c>
    </row>
    <row r="122" s="12" customFormat="1" ht="22.8" customHeight="1">
      <c r="A122" s="12"/>
      <c r="B122" s="158"/>
      <c r="C122" s="12"/>
      <c r="D122" s="159" t="s">
        <v>74</v>
      </c>
      <c r="E122" s="169" t="s">
        <v>130</v>
      </c>
      <c r="F122" s="169" t="s">
        <v>131</v>
      </c>
      <c r="G122" s="12"/>
      <c r="H122" s="12"/>
      <c r="I122" s="161"/>
      <c r="J122" s="170">
        <f>BK122</f>
        <v>0</v>
      </c>
      <c r="K122" s="12"/>
      <c r="L122" s="158"/>
      <c r="M122" s="163"/>
      <c r="N122" s="164"/>
      <c r="O122" s="164"/>
      <c r="P122" s="165">
        <f>SUM(P123:P124)</f>
        <v>0</v>
      </c>
      <c r="Q122" s="164"/>
      <c r="R122" s="165">
        <f>SUM(R123:R124)</f>
        <v>0</v>
      </c>
      <c r="S122" s="164"/>
      <c r="T122" s="166">
        <f>SUM(T123:T124)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9" t="s">
        <v>128</v>
      </c>
      <c r="AT122" s="167" t="s">
        <v>74</v>
      </c>
      <c r="AU122" s="167" t="s">
        <v>83</v>
      </c>
      <c r="AY122" s="159" t="s">
        <v>129</v>
      </c>
      <c r="BK122" s="168">
        <f>SUM(BK123:BK124)</f>
        <v>0</v>
      </c>
    </row>
    <row r="123" s="2" customFormat="1" ht="24.15" customHeight="1">
      <c r="A123" s="38"/>
      <c r="B123" s="171"/>
      <c r="C123" s="172" t="s">
        <v>83</v>
      </c>
      <c r="D123" s="172" t="s">
        <v>132</v>
      </c>
      <c r="E123" s="173" t="s">
        <v>133</v>
      </c>
      <c r="F123" s="174" t="s">
        <v>134</v>
      </c>
      <c r="G123" s="175" t="s">
        <v>135</v>
      </c>
      <c r="H123" s="176">
        <v>1</v>
      </c>
      <c r="I123" s="177"/>
      <c r="J123" s="178">
        <f>ROUND(I123*H123,2)</f>
        <v>0</v>
      </c>
      <c r="K123" s="174" t="s">
        <v>136</v>
      </c>
      <c r="L123" s="39"/>
      <c r="M123" s="179" t="s">
        <v>1</v>
      </c>
      <c r="N123" s="180" t="s">
        <v>40</v>
      </c>
      <c r="O123" s="77"/>
      <c r="P123" s="181">
        <f>O123*H123</f>
        <v>0</v>
      </c>
      <c r="Q123" s="181">
        <v>0</v>
      </c>
      <c r="R123" s="181">
        <f>Q123*H123</f>
        <v>0</v>
      </c>
      <c r="S123" s="181">
        <v>0</v>
      </c>
      <c r="T123" s="182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183" t="s">
        <v>137</v>
      </c>
      <c r="AT123" s="183" t="s">
        <v>132</v>
      </c>
      <c r="AU123" s="183" t="s">
        <v>85</v>
      </c>
      <c r="AY123" s="19" t="s">
        <v>129</v>
      </c>
      <c r="BE123" s="184">
        <f>IF(N123="základní",J123,0)</f>
        <v>0</v>
      </c>
      <c r="BF123" s="184">
        <f>IF(N123="snížená",J123,0)</f>
        <v>0</v>
      </c>
      <c r="BG123" s="184">
        <f>IF(N123="zákl. přenesená",J123,0)</f>
        <v>0</v>
      </c>
      <c r="BH123" s="184">
        <f>IF(N123="sníž. přenesená",J123,0)</f>
        <v>0</v>
      </c>
      <c r="BI123" s="184">
        <f>IF(N123="nulová",J123,0)</f>
        <v>0</v>
      </c>
      <c r="BJ123" s="19" t="s">
        <v>83</v>
      </c>
      <c r="BK123" s="184">
        <f>ROUND(I123*H123,2)</f>
        <v>0</v>
      </c>
      <c r="BL123" s="19" t="s">
        <v>137</v>
      </c>
      <c r="BM123" s="183" t="s">
        <v>138</v>
      </c>
    </row>
    <row r="124" s="2" customFormat="1" ht="16.5" customHeight="1">
      <c r="A124" s="38"/>
      <c r="B124" s="171"/>
      <c r="C124" s="172" t="s">
        <v>85</v>
      </c>
      <c r="D124" s="172" t="s">
        <v>132</v>
      </c>
      <c r="E124" s="173" t="s">
        <v>139</v>
      </c>
      <c r="F124" s="174" t="s">
        <v>140</v>
      </c>
      <c r="G124" s="175" t="s">
        <v>141</v>
      </c>
      <c r="H124" s="176">
        <v>1</v>
      </c>
      <c r="I124" s="177"/>
      <c r="J124" s="178">
        <f>ROUND(I124*H124,2)</f>
        <v>0</v>
      </c>
      <c r="K124" s="174" t="s">
        <v>142</v>
      </c>
      <c r="L124" s="39"/>
      <c r="M124" s="179" t="s">
        <v>1</v>
      </c>
      <c r="N124" s="180" t="s">
        <v>40</v>
      </c>
      <c r="O124" s="77"/>
      <c r="P124" s="181">
        <f>O124*H124</f>
        <v>0</v>
      </c>
      <c r="Q124" s="181">
        <v>0</v>
      </c>
      <c r="R124" s="181">
        <f>Q124*H124</f>
        <v>0</v>
      </c>
      <c r="S124" s="181">
        <v>0</v>
      </c>
      <c r="T124" s="18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183" t="s">
        <v>137</v>
      </c>
      <c r="AT124" s="183" t="s">
        <v>132</v>
      </c>
      <c r="AU124" s="183" t="s">
        <v>85</v>
      </c>
      <c r="AY124" s="19" t="s">
        <v>129</v>
      </c>
      <c r="BE124" s="184">
        <f>IF(N124="základní",J124,0)</f>
        <v>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19" t="s">
        <v>83</v>
      </c>
      <c r="BK124" s="184">
        <f>ROUND(I124*H124,2)</f>
        <v>0</v>
      </c>
      <c r="BL124" s="19" t="s">
        <v>137</v>
      </c>
      <c r="BM124" s="183" t="s">
        <v>143</v>
      </c>
    </row>
    <row r="125" s="12" customFormat="1" ht="22.8" customHeight="1">
      <c r="A125" s="12"/>
      <c r="B125" s="158"/>
      <c r="C125" s="12"/>
      <c r="D125" s="159" t="s">
        <v>74</v>
      </c>
      <c r="E125" s="169" t="s">
        <v>144</v>
      </c>
      <c r="F125" s="169" t="s">
        <v>145</v>
      </c>
      <c r="G125" s="12"/>
      <c r="H125" s="12"/>
      <c r="I125" s="161"/>
      <c r="J125" s="170">
        <f>BK125</f>
        <v>0</v>
      </c>
      <c r="K125" s="12"/>
      <c r="L125" s="158"/>
      <c r="M125" s="163"/>
      <c r="N125" s="164"/>
      <c r="O125" s="164"/>
      <c r="P125" s="165">
        <f>SUM(P126:P130)</f>
        <v>0</v>
      </c>
      <c r="Q125" s="164"/>
      <c r="R125" s="165">
        <f>SUM(R126:R130)</f>
        <v>0</v>
      </c>
      <c r="S125" s="164"/>
      <c r="T125" s="166">
        <f>SUM(T126:T130)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59" t="s">
        <v>128</v>
      </c>
      <c r="AT125" s="167" t="s">
        <v>74</v>
      </c>
      <c r="AU125" s="167" t="s">
        <v>83</v>
      </c>
      <c r="AY125" s="159" t="s">
        <v>129</v>
      </c>
      <c r="BK125" s="168">
        <f>SUM(BK126:BK130)</f>
        <v>0</v>
      </c>
    </row>
    <row r="126" s="2" customFormat="1" ht="16.5" customHeight="1">
      <c r="A126" s="38"/>
      <c r="B126" s="171"/>
      <c r="C126" s="172" t="s">
        <v>146</v>
      </c>
      <c r="D126" s="172" t="s">
        <v>132</v>
      </c>
      <c r="E126" s="173" t="s">
        <v>147</v>
      </c>
      <c r="F126" s="174" t="s">
        <v>145</v>
      </c>
      <c r="G126" s="175" t="s">
        <v>135</v>
      </c>
      <c r="H126" s="176">
        <v>1</v>
      </c>
      <c r="I126" s="177"/>
      <c r="J126" s="178">
        <f>ROUND(I126*H126,2)</f>
        <v>0</v>
      </c>
      <c r="K126" s="174" t="s">
        <v>136</v>
      </c>
      <c r="L126" s="39"/>
      <c r="M126" s="179" t="s">
        <v>1</v>
      </c>
      <c r="N126" s="180" t="s">
        <v>40</v>
      </c>
      <c r="O126" s="77"/>
      <c r="P126" s="181">
        <f>O126*H126</f>
        <v>0</v>
      </c>
      <c r="Q126" s="181">
        <v>0</v>
      </c>
      <c r="R126" s="181">
        <f>Q126*H126</f>
        <v>0</v>
      </c>
      <c r="S126" s="181">
        <v>0</v>
      </c>
      <c r="T126" s="182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83" t="s">
        <v>137</v>
      </c>
      <c r="AT126" s="183" t="s">
        <v>132</v>
      </c>
      <c r="AU126" s="183" t="s">
        <v>85</v>
      </c>
      <c r="AY126" s="19" t="s">
        <v>129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9" t="s">
        <v>83</v>
      </c>
      <c r="BK126" s="184">
        <f>ROUND(I126*H126,2)</f>
        <v>0</v>
      </c>
      <c r="BL126" s="19" t="s">
        <v>137</v>
      </c>
      <c r="BM126" s="183" t="s">
        <v>148</v>
      </c>
    </row>
    <row r="127" s="2" customFormat="1" ht="16.5" customHeight="1">
      <c r="A127" s="38"/>
      <c r="B127" s="171"/>
      <c r="C127" s="172" t="s">
        <v>149</v>
      </c>
      <c r="D127" s="172" t="s">
        <v>132</v>
      </c>
      <c r="E127" s="173" t="s">
        <v>150</v>
      </c>
      <c r="F127" s="174" t="s">
        <v>151</v>
      </c>
      <c r="G127" s="175" t="s">
        <v>135</v>
      </c>
      <c r="H127" s="176">
        <v>1</v>
      </c>
      <c r="I127" s="177"/>
      <c r="J127" s="178">
        <f>ROUND(I127*H127,2)</f>
        <v>0</v>
      </c>
      <c r="K127" s="174" t="s">
        <v>136</v>
      </c>
      <c r="L127" s="39"/>
      <c r="M127" s="179" t="s">
        <v>1</v>
      </c>
      <c r="N127" s="180" t="s">
        <v>40</v>
      </c>
      <c r="O127" s="77"/>
      <c r="P127" s="181">
        <f>O127*H127</f>
        <v>0</v>
      </c>
      <c r="Q127" s="181">
        <v>0</v>
      </c>
      <c r="R127" s="181">
        <f>Q127*H127</f>
        <v>0</v>
      </c>
      <c r="S127" s="181">
        <v>0</v>
      </c>
      <c r="T127" s="18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83" t="s">
        <v>137</v>
      </c>
      <c r="AT127" s="183" t="s">
        <v>132</v>
      </c>
      <c r="AU127" s="183" t="s">
        <v>85</v>
      </c>
      <c r="AY127" s="19" t="s">
        <v>129</v>
      </c>
      <c r="BE127" s="184">
        <f>IF(N127="základní",J127,0)</f>
        <v>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9" t="s">
        <v>83</v>
      </c>
      <c r="BK127" s="184">
        <f>ROUND(I127*H127,2)</f>
        <v>0</v>
      </c>
      <c r="BL127" s="19" t="s">
        <v>137</v>
      </c>
      <c r="BM127" s="183" t="s">
        <v>152</v>
      </c>
    </row>
    <row r="128" s="2" customFormat="1" ht="66.75" customHeight="1">
      <c r="A128" s="38"/>
      <c r="B128" s="171"/>
      <c r="C128" s="172" t="s">
        <v>128</v>
      </c>
      <c r="D128" s="172" t="s">
        <v>132</v>
      </c>
      <c r="E128" s="173" t="s">
        <v>153</v>
      </c>
      <c r="F128" s="174" t="s">
        <v>154</v>
      </c>
      <c r="G128" s="175" t="s">
        <v>135</v>
      </c>
      <c r="H128" s="176">
        <v>1</v>
      </c>
      <c r="I128" s="177"/>
      <c r="J128" s="178">
        <f>ROUND(I128*H128,2)</f>
        <v>0</v>
      </c>
      <c r="K128" s="174" t="s">
        <v>1</v>
      </c>
      <c r="L128" s="39"/>
      <c r="M128" s="179" t="s">
        <v>1</v>
      </c>
      <c r="N128" s="180" t="s">
        <v>40</v>
      </c>
      <c r="O128" s="77"/>
      <c r="P128" s="181">
        <f>O128*H128</f>
        <v>0</v>
      </c>
      <c r="Q128" s="181">
        <v>0</v>
      </c>
      <c r="R128" s="181">
        <f>Q128*H128</f>
        <v>0</v>
      </c>
      <c r="S128" s="181">
        <v>0</v>
      </c>
      <c r="T128" s="18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83" t="s">
        <v>149</v>
      </c>
      <c r="AT128" s="183" t="s">
        <v>132</v>
      </c>
      <c r="AU128" s="183" t="s">
        <v>85</v>
      </c>
      <c r="AY128" s="19" t="s">
        <v>129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9" t="s">
        <v>83</v>
      </c>
      <c r="BK128" s="184">
        <f>ROUND(I128*H128,2)</f>
        <v>0</v>
      </c>
      <c r="BL128" s="19" t="s">
        <v>149</v>
      </c>
      <c r="BM128" s="183" t="s">
        <v>155</v>
      </c>
    </row>
    <row r="129" s="13" customFormat="1">
      <c r="A129" s="13"/>
      <c r="B129" s="185"/>
      <c r="C129" s="13"/>
      <c r="D129" s="186" t="s">
        <v>156</v>
      </c>
      <c r="E129" s="187" t="s">
        <v>1</v>
      </c>
      <c r="F129" s="188" t="s">
        <v>157</v>
      </c>
      <c r="G129" s="13"/>
      <c r="H129" s="189">
        <v>1</v>
      </c>
      <c r="I129" s="190"/>
      <c r="J129" s="13"/>
      <c r="K129" s="13"/>
      <c r="L129" s="185"/>
      <c r="M129" s="191"/>
      <c r="N129" s="192"/>
      <c r="O129" s="192"/>
      <c r="P129" s="192"/>
      <c r="Q129" s="192"/>
      <c r="R129" s="192"/>
      <c r="S129" s="192"/>
      <c r="T129" s="19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87" t="s">
        <v>156</v>
      </c>
      <c r="AU129" s="187" t="s">
        <v>85</v>
      </c>
      <c r="AV129" s="13" t="s">
        <v>85</v>
      </c>
      <c r="AW129" s="13" t="s">
        <v>31</v>
      </c>
      <c r="AX129" s="13" t="s">
        <v>83</v>
      </c>
      <c r="AY129" s="187" t="s">
        <v>129</v>
      </c>
    </row>
    <row r="130" s="2" customFormat="1" ht="16.5" customHeight="1">
      <c r="A130" s="38"/>
      <c r="B130" s="171"/>
      <c r="C130" s="172" t="s">
        <v>158</v>
      </c>
      <c r="D130" s="172" t="s">
        <v>132</v>
      </c>
      <c r="E130" s="173" t="s">
        <v>159</v>
      </c>
      <c r="F130" s="174" t="s">
        <v>160</v>
      </c>
      <c r="G130" s="175" t="s">
        <v>135</v>
      </c>
      <c r="H130" s="176">
        <v>1</v>
      </c>
      <c r="I130" s="177"/>
      <c r="J130" s="178">
        <f>ROUND(I130*H130,2)</f>
        <v>0</v>
      </c>
      <c r="K130" s="174" t="s">
        <v>136</v>
      </c>
      <c r="L130" s="39"/>
      <c r="M130" s="179" t="s">
        <v>1</v>
      </c>
      <c r="N130" s="180" t="s">
        <v>40</v>
      </c>
      <c r="O130" s="77"/>
      <c r="P130" s="181">
        <f>O130*H130</f>
        <v>0</v>
      </c>
      <c r="Q130" s="181">
        <v>0</v>
      </c>
      <c r="R130" s="181">
        <f>Q130*H130</f>
        <v>0</v>
      </c>
      <c r="S130" s="181">
        <v>0</v>
      </c>
      <c r="T130" s="18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83" t="s">
        <v>137</v>
      </c>
      <c r="AT130" s="183" t="s">
        <v>132</v>
      </c>
      <c r="AU130" s="183" t="s">
        <v>85</v>
      </c>
      <c r="AY130" s="19" t="s">
        <v>129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9" t="s">
        <v>83</v>
      </c>
      <c r="BK130" s="184">
        <f>ROUND(I130*H130,2)</f>
        <v>0</v>
      </c>
      <c r="BL130" s="19" t="s">
        <v>137</v>
      </c>
      <c r="BM130" s="183" t="s">
        <v>161</v>
      </c>
    </row>
    <row r="131" s="12" customFormat="1" ht="22.8" customHeight="1">
      <c r="A131" s="12"/>
      <c r="B131" s="158"/>
      <c r="C131" s="12"/>
      <c r="D131" s="159" t="s">
        <v>74</v>
      </c>
      <c r="E131" s="169" t="s">
        <v>162</v>
      </c>
      <c r="F131" s="169" t="s">
        <v>163</v>
      </c>
      <c r="G131" s="12"/>
      <c r="H131" s="12"/>
      <c r="I131" s="161"/>
      <c r="J131" s="170">
        <f>BK131</f>
        <v>0</v>
      </c>
      <c r="K131" s="12"/>
      <c r="L131" s="158"/>
      <c r="M131" s="163"/>
      <c r="N131" s="164"/>
      <c r="O131" s="164"/>
      <c r="P131" s="165">
        <f>SUM(P132:P134)</f>
        <v>0</v>
      </c>
      <c r="Q131" s="164"/>
      <c r="R131" s="165">
        <f>SUM(R132:R134)</f>
        <v>0</v>
      </c>
      <c r="S131" s="164"/>
      <c r="T131" s="166">
        <f>SUM(T132:T134)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9" t="s">
        <v>128</v>
      </c>
      <c r="AT131" s="167" t="s">
        <v>74</v>
      </c>
      <c r="AU131" s="167" t="s">
        <v>83</v>
      </c>
      <c r="AY131" s="159" t="s">
        <v>129</v>
      </c>
      <c r="BK131" s="168">
        <f>SUM(BK132:BK134)</f>
        <v>0</v>
      </c>
    </row>
    <row r="132" s="2" customFormat="1" ht="16.5" customHeight="1">
      <c r="A132" s="38"/>
      <c r="B132" s="171"/>
      <c r="C132" s="172" t="s">
        <v>164</v>
      </c>
      <c r="D132" s="172" t="s">
        <v>132</v>
      </c>
      <c r="E132" s="173" t="s">
        <v>165</v>
      </c>
      <c r="F132" s="174" t="s">
        <v>166</v>
      </c>
      <c r="G132" s="175" t="s">
        <v>141</v>
      </c>
      <c r="H132" s="176">
        <v>1</v>
      </c>
      <c r="I132" s="177"/>
      <c r="J132" s="178">
        <f>ROUND(I132*H132,2)</f>
        <v>0</v>
      </c>
      <c r="K132" s="174" t="s">
        <v>142</v>
      </c>
      <c r="L132" s="39"/>
      <c r="M132" s="179" t="s">
        <v>1</v>
      </c>
      <c r="N132" s="180" t="s">
        <v>40</v>
      </c>
      <c r="O132" s="77"/>
      <c r="P132" s="181">
        <f>O132*H132</f>
        <v>0</v>
      </c>
      <c r="Q132" s="181">
        <v>0</v>
      </c>
      <c r="R132" s="181">
        <f>Q132*H132</f>
        <v>0</v>
      </c>
      <c r="S132" s="181">
        <v>0</v>
      </c>
      <c r="T132" s="18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83" t="s">
        <v>137</v>
      </c>
      <c r="AT132" s="183" t="s">
        <v>132</v>
      </c>
      <c r="AU132" s="183" t="s">
        <v>85</v>
      </c>
      <c r="AY132" s="19" t="s">
        <v>129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9" t="s">
        <v>83</v>
      </c>
      <c r="BK132" s="184">
        <f>ROUND(I132*H132,2)</f>
        <v>0</v>
      </c>
      <c r="BL132" s="19" t="s">
        <v>137</v>
      </c>
      <c r="BM132" s="183" t="s">
        <v>167</v>
      </c>
    </row>
    <row r="133" s="2" customFormat="1" ht="16.5" customHeight="1">
      <c r="A133" s="38"/>
      <c r="B133" s="171"/>
      <c r="C133" s="172" t="s">
        <v>168</v>
      </c>
      <c r="D133" s="172" t="s">
        <v>132</v>
      </c>
      <c r="E133" s="173" t="s">
        <v>169</v>
      </c>
      <c r="F133" s="174" t="s">
        <v>170</v>
      </c>
      <c r="G133" s="175" t="s">
        <v>141</v>
      </c>
      <c r="H133" s="176">
        <v>1</v>
      </c>
      <c r="I133" s="177"/>
      <c r="J133" s="178">
        <f>ROUND(I133*H133,2)</f>
        <v>0</v>
      </c>
      <c r="K133" s="174" t="s">
        <v>142</v>
      </c>
      <c r="L133" s="39"/>
      <c r="M133" s="179" t="s">
        <v>1</v>
      </c>
      <c r="N133" s="180" t="s">
        <v>40</v>
      </c>
      <c r="O133" s="77"/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83" t="s">
        <v>137</v>
      </c>
      <c r="AT133" s="183" t="s">
        <v>132</v>
      </c>
      <c r="AU133" s="183" t="s">
        <v>85</v>
      </c>
      <c r="AY133" s="19" t="s">
        <v>129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9" t="s">
        <v>83</v>
      </c>
      <c r="BK133" s="184">
        <f>ROUND(I133*H133,2)</f>
        <v>0</v>
      </c>
      <c r="BL133" s="19" t="s">
        <v>137</v>
      </c>
      <c r="BM133" s="183" t="s">
        <v>171</v>
      </c>
    </row>
    <row r="134" s="2" customFormat="1" ht="33" customHeight="1">
      <c r="A134" s="38"/>
      <c r="B134" s="171"/>
      <c r="C134" s="172" t="s">
        <v>172</v>
      </c>
      <c r="D134" s="172" t="s">
        <v>132</v>
      </c>
      <c r="E134" s="173" t="s">
        <v>173</v>
      </c>
      <c r="F134" s="174" t="s">
        <v>174</v>
      </c>
      <c r="G134" s="175" t="s">
        <v>175</v>
      </c>
      <c r="H134" s="176">
        <v>15</v>
      </c>
      <c r="I134" s="177"/>
      <c r="J134" s="178">
        <f>ROUND(I134*H134,2)</f>
        <v>0</v>
      </c>
      <c r="K134" s="174" t="s">
        <v>136</v>
      </c>
      <c r="L134" s="39"/>
      <c r="M134" s="194" t="s">
        <v>1</v>
      </c>
      <c r="N134" s="195" t="s">
        <v>40</v>
      </c>
      <c r="O134" s="196"/>
      <c r="P134" s="197">
        <f>O134*H134</f>
        <v>0</v>
      </c>
      <c r="Q134" s="197">
        <v>0</v>
      </c>
      <c r="R134" s="197">
        <f>Q134*H134</f>
        <v>0</v>
      </c>
      <c r="S134" s="197">
        <v>0</v>
      </c>
      <c r="T134" s="19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83" t="s">
        <v>149</v>
      </c>
      <c r="AT134" s="183" t="s">
        <v>132</v>
      </c>
      <c r="AU134" s="183" t="s">
        <v>85</v>
      </c>
      <c r="AY134" s="19" t="s">
        <v>129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9" t="s">
        <v>83</v>
      </c>
      <c r="BK134" s="184">
        <f>ROUND(I134*H134,2)</f>
        <v>0</v>
      </c>
      <c r="BL134" s="19" t="s">
        <v>149</v>
      </c>
      <c r="BM134" s="183" t="s">
        <v>176</v>
      </c>
    </row>
    <row r="135" s="2" customFormat="1" ht="6.96" customHeight="1">
      <c r="A135" s="38"/>
      <c r="B135" s="60"/>
      <c r="C135" s="61"/>
      <c r="D135" s="61"/>
      <c r="E135" s="61"/>
      <c r="F135" s="61"/>
      <c r="G135" s="61"/>
      <c r="H135" s="61"/>
      <c r="I135" s="61"/>
      <c r="J135" s="61"/>
      <c r="K135" s="61"/>
      <c r="L135" s="39"/>
      <c r="M135" s="38"/>
      <c r="O135" s="38"/>
      <c r="P135" s="38"/>
      <c r="Q135" s="38"/>
      <c r="R135" s="38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</sheetData>
  <autoFilter ref="C119:K134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85</v>
      </c>
    </row>
    <row r="4" s="1" customFormat="1" ht="24.96" customHeight="1">
      <c r="B4" s="22"/>
      <c r="D4" s="23" t="s">
        <v>101</v>
      </c>
      <c r="L4" s="22"/>
      <c r="M4" s="120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1" t="str">
        <f>'Rekapitulace stavby'!K6</f>
        <v>REKONSTRUKCE CHODNÍKU V OBCI KLENOVKA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102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39"/>
      <c r="C9" s="38"/>
      <c r="D9" s="38"/>
      <c r="E9" s="67" t="s">
        <v>177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4. 4. 2025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tr">
        <f>IF('Rekapitulace stavby'!AN10="","",'Rekapitulace stavby'!AN10)</f>
        <v/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tr">
        <f>IF('Rekapitulace stavby'!E11="","",'Rekapitulace stavby'!E11)</f>
        <v xml:space="preserve"> </v>
      </c>
      <c r="F15" s="38"/>
      <c r="G15" s="38"/>
      <c r="H15" s="38"/>
      <c r="I15" s="32" t="s">
        <v>27</v>
      </c>
      <c r="J15" s="27" t="str">
        <f>IF('Rekapitulace stavby'!AN11="","",'Rekapitulace stavby'!AN11)</f>
        <v/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28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27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30</v>
      </c>
      <c r="E20" s="38"/>
      <c r="F20" s="38"/>
      <c r="G20" s="38"/>
      <c r="H20" s="38"/>
      <c r="I20" s="32" t="s">
        <v>25</v>
      </c>
      <c r="J20" s="27" t="str">
        <f>IF('Rekapitulace stavby'!AN16="","",'Rekapitulace stavby'!AN16)</f>
        <v/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tr">
        <f>IF('Rekapitulace stavby'!E17="","",'Rekapitulace stavby'!E17)</f>
        <v xml:space="preserve"> </v>
      </c>
      <c r="F21" s="38"/>
      <c r="G21" s="38"/>
      <c r="H21" s="38"/>
      <c r="I21" s="32" t="s">
        <v>27</v>
      </c>
      <c r="J21" s="27" t="str">
        <f>IF('Rekapitulace stavby'!AN17="","",'Rekapitulace stavby'!AN17)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32</v>
      </c>
      <c r="E23" s="38"/>
      <c r="F23" s="38"/>
      <c r="G23" s="38"/>
      <c r="H23" s="38"/>
      <c r="I23" s="32" t="s">
        <v>25</v>
      </c>
      <c r="J23" s="27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33</v>
      </c>
      <c r="F24" s="38"/>
      <c r="G24" s="38"/>
      <c r="H24" s="38"/>
      <c r="I24" s="32" t="s">
        <v>27</v>
      </c>
      <c r="J24" s="27" t="s">
        <v>1</v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34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35</v>
      </c>
      <c r="E30" s="38"/>
      <c r="F30" s="38"/>
      <c r="G30" s="38"/>
      <c r="H30" s="38"/>
      <c r="I30" s="38"/>
      <c r="J30" s="96">
        <f>ROUND(J119,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37</v>
      </c>
      <c r="G32" s="38"/>
      <c r="H32" s="38"/>
      <c r="I32" s="43" t="s">
        <v>36</v>
      </c>
      <c r="J32" s="43" t="s">
        <v>38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39</v>
      </c>
      <c r="E33" s="32" t="s">
        <v>40</v>
      </c>
      <c r="F33" s="127">
        <f>ROUND((SUM(BE119:BE126)),  2)</f>
        <v>0</v>
      </c>
      <c r="G33" s="38"/>
      <c r="H33" s="38"/>
      <c r="I33" s="128">
        <v>0.20999999999999999</v>
      </c>
      <c r="J33" s="127">
        <f>ROUND(((SUM(BE119:BE126))*I33),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41</v>
      </c>
      <c r="F34" s="127">
        <f>ROUND((SUM(BF119:BF126)),  2)</f>
        <v>0</v>
      </c>
      <c r="G34" s="38"/>
      <c r="H34" s="38"/>
      <c r="I34" s="128">
        <v>0.12</v>
      </c>
      <c r="J34" s="127">
        <f>ROUND(((SUM(BF119:BF126))*I34),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42</v>
      </c>
      <c r="F35" s="127">
        <f>ROUND((SUM(BG119:BG126)),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43</v>
      </c>
      <c r="F36" s="127">
        <f>ROUND((SUM(BH119:BH126)),  2)</f>
        <v>0</v>
      </c>
      <c r="G36" s="38"/>
      <c r="H36" s="38"/>
      <c r="I36" s="128">
        <v>0.12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44</v>
      </c>
      <c r="F37" s="127">
        <f>ROUND((SUM(BI119:BI126)),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45</v>
      </c>
      <c r="E39" s="81"/>
      <c r="F39" s="81"/>
      <c r="G39" s="131" t="s">
        <v>46</v>
      </c>
      <c r="H39" s="132" t="s">
        <v>47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48</v>
      </c>
      <c r="E50" s="57"/>
      <c r="F50" s="57"/>
      <c r="G50" s="56" t="s">
        <v>49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50</v>
      </c>
      <c r="E61" s="41"/>
      <c r="F61" s="135" t="s">
        <v>51</v>
      </c>
      <c r="G61" s="58" t="s">
        <v>50</v>
      </c>
      <c r="H61" s="41"/>
      <c r="I61" s="41"/>
      <c r="J61" s="136" t="s">
        <v>51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52</v>
      </c>
      <c r="E65" s="59"/>
      <c r="F65" s="59"/>
      <c r="G65" s="56" t="s">
        <v>53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50</v>
      </c>
      <c r="E76" s="41"/>
      <c r="F76" s="135" t="s">
        <v>51</v>
      </c>
      <c r="G76" s="58" t="s">
        <v>50</v>
      </c>
      <c r="H76" s="41"/>
      <c r="I76" s="41"/>
      <c r="J76" s="136" t="s">
        <v>51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REKONSTRUKCE CHODNÍKU V OBCI KLENOVKA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38"/>
      <c r="D87" s="38"/>
      <c r="E87" s="67" t="str">
        <f>E9</f>
        <v>SO 001b - VEDLEJŠÍ A OSTATNÍ NÁKLADY - NEUZNATELNÉ POLOŽKY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>Klenovka</v>
      </c>
      <c r="G89" s="38"/>
      <c r="H89" s="38"/>
      <c r="I89" s="32" t="s">
        <v>22</v>
      </c>
      <c r="J89" s="69" t="str">
        <f>IF(J12="","",J12)</f>
        <v>4. 4. 2025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 xml:space="preserve"> </v>
      </c>
      <c r="G91" s="38"/>
      <c r="H91" s="38"/>
      <c r="I91" s="32" t="s">
        <v>30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38"/>
      <c r="E92" s="38"/>
      <c r="F92" s="27" t="str">
        <f>IF(E18="","",E18)</f>
        <v>Vyplň údaj</v>
      </c>
      <c r="G92" s="38"/>
      <c r="H92" s="38"/>
      <c r="I92" s="32" t="s">
        <v>32</v>
      </c>
      <c r="J92" s="36" t="str">
        <f>E24</f>
        <v>Sýkorová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105</v>
      </c>
      <c r="D94" s="129"/>
      <c r="E94" s="129"/>
      <c r="F94" s="129"/>
      <c r="G94" s="129"/>
      <c r="H94" s="129"/>
      <c r="I94" s="129"/>
      <c r="J94" s="138" t="s">
        <v>106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107</v>
      </c>
      <c r="D96" s="38"/>
      <c r="E96" s="38"/>
      <c r="F96" s="38"/>
      <c r="G96" s="38"/>
      <c r="H96" s="38"/>
      <c r="I96" s="38"/>
      <c r="J96" s="96">
        <f>J119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108</v>
      </c>
    </row>
    <row r="97" s="9" customFormat="1" ht="24.96" customHeight="1">
      <c r="A97" s="9"/>
      <c r="B97" s="140"/>
      <c r="C97" s="9"/>
      <c r="D97" s="141" t="s">
        <v>109</v>
      </c>
      <c r="E97" s="142"/>
      <c r="F97" s="142"/>
      <c r="G97" s="142"/>
      <c r="H97" s="142"/>
      <c r="I97" s="142"/>
      <c r="J97" s="143">
        <f>J120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110</v>
      </c>
      <c r="E98" s="146"/>
      <c r="F98" s="146"/>
      <c r="G98" s="146"/>
      <c r="H98" s="146"/>
      <c r="I98" s="146"/>
      <c r="J98" s="147">
        <f>J121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4"/>
      <c r="C99" s="10"/>
      <c r="D99" s="145" t="s">
        <v>111</v>
      </c>
      <c r="E99" s="146"/>
      <c r="F99" s="146"/>
      <c r="G99" s="146"/>
      <c r="H99" s="146"/>
      <c r="I99" s="146"/>
      <c r="J99" s="147">
        <f>J124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38"/>
      <c r="D100" s="38"/>
      <c r="E100" s="38"/>
      <c r="F100" s="38"/>
      <c r="G100" s="38"/>
      <c r="H100" s="38"/>
      <c r="I100" s="38"/>
      <c r="J100" s="38"/>
      <c r="K100" s="38"/>
      <c r="L100" s="55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0"/>
      <c r="C101" s="61"/>
      <c r="D101" s="61"/>
      <c r="E101" s="61"/>
      <c r="F101" s="61"/>
      <c r="G101" s="61"/>
      <c r="H101" s="61"/>
      <c r="I101" s="61"/>
      <c r="J101" s="61"/>
      <c r="K101" s="61"/>
      <c r="L101" s="55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2"/>
      <c r="C105" s="63"/>
      <c r="D105" s="63"/>
      <c r="E105" s="63"/>
      <c r="F105" s="63"/>
      <c r="G105" s="63"/>
      <c r="H105" s="63"/>
      <c r="I105" s="63"/>
      <c r="J105" s="63"/>
      <c r="K105" s="63"/>
      <c r="L105" s="55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113</v>
      </c>
      <c r="D106" s="38"/>
      <c r="E106" s="38"/>
      <c r="F106" s="38"/>
      <c r="G106" s="38"/>
      <c r="H106" s="38"/>
      <c r="I106" s="38"/>
      <c r="J106" s="38"/>
      <c r="K106" s="38"/>
      <c r="L106" s="55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38"/>
      <c r="D107" s="38"/>
      <c r="E107" s="38"/>
      <c r="F107" s="38"/>
      <c r="G107" s="38"/>
      <c r="H107" s="38"/>
      <c r="I107" s="38"/>
      <c r="J107" s="38"/>
      <c r="K107" s="38"/>
      <c r="L107" s="55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38"/>
      <c r="E108" s="38"/>
      <c r="F108" s="38"/>
      <c r="G108" s="38"/>
      <c r="H108" s="38"/>
      <c r="I108" s="38"/>
      <c r="J108" s="38"/>
      <c r="K108" s="38"/>
      <c r="L108" s="55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38"/>
      <c r="D109" s="38"/>
      <c r="E109" s="121" t="str">
        <f>E7</f>
        <v>REKONSTRUKCE CHODNÍKU V OBCI KLENOVKA</v>
      </c>
      <c r="F109" s="32"/>
      <c r="G109" s="32"/>
      <c r="H109" s="32"/>
      <c r="I109" s="38"/>
      <c r="J109" s="38"/>
      <c r="K109" s="38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102</v>
      </c>
      <c r="D110" s="38"/>
      <c r="E110" s="38"/>
      <c r="F110" s="38"/>
      <c r="G110" s="38"/>
      <c r="H110" s="38"/>
      <c r="I110" s="38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30" customHeight="1">
      <c r="A111" s="38"/>
      <c r="B111" s="39"/>
      <c r="C111" s="38"/>
      <c r="D111" s="38"/>
      <c r="E111" s="67" t="str">
        <f>E9</f>
        <v>SO 001b - VEDLEJŠÍ A OSTATNÍ NÁKLADY - NEUZNATELNÉ POLOŽKY</v>
      </c>
      <c r="F111" s="38"/>
      <c r="G111" s="38"/>
      <c r="H111" s="38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38"/>
      <c r="D112" s="38"/>
      <c r="E112" s="38"/>
      <c r="F112" s="38"/>
      <c r="G112" s="38"/>
      <c r="H112" s="38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38"/>
      <c r="E113" s="38"/>
      <c r="F113" s="27" t="str">
        <f>F12</f>
        <v>Klenovka</v>
      </c>
      <c r="G113" s="38"/>
      <c r="H113" s="38"/>
      <c r="I113" s="32" t="s">
        <v>22</v>
      </c>
      <c r="J113" s="69" t="str">
        <f>IF(J12="","",J12)</f>
        <v>4. 4. 2025</v>
      </c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38"/>
      <c r="D114" s="38"/>
      <c r="E114" s="38"/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38"/>
      <c r="E115" s="38"/>
      <c r="F115" s="27" t="str">
        <f>E15</f>
        <v xml:space="preserve"> </v>
      </c>
      <c r="G115" s="38"/>
      <c r="H115" s="38"/>
      <c r="I115" s="32" t="s">
        <v>30</v>
      </c>
      <c r="J115" s="36" t="str">
        <f>E21</f>
        <v xml:space="preserve"> </v>
      </c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28</v>
      </c>
      <c r="D116" s="38"/>
      <c r="E116" s="38"/>
      <c r="F116" s="27" t="str">
        <f>IF(E18="","",E18)</f>
        <v>Vyplň údaj</v>
      </c>
      <c r="G116" s="38"/>
      <c r="H116" s="38"/>
      <c r="I116" s="32" t="s">
        <v>32</v>
      </c>
      <c r="J116" s="36" t="str">
        <f>E24</f>
        <v>Sýkorová</v>
      </c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38"/>
      <c r="D117" s="38"/>
      <c r="E117" s="38"/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48"/>
      <c r="B118" s="149"/>
      <c r="C118" s="150" t="s">
        <v>114</v>
      </c>
      <c r="D118" s="151" t="s">
        <v>60</v>
      </c>
      <c r="E118" s="151" t="s">
        <v>56</v>
      </c>
      <c r="F118" s="151" t="s">
        <v>57</v>
      </c>
      <c r="G118" s="151" t="s">
        <v>115</v>
      </c>
      <c r="H118" s="151" t="s">
        <v>116</v>
      </c>
      <c r="I118" s="151" t="s">
        <v>117</v>
      </c>
      <c r="J118" s="151" t="s">
        <v>106</v>
      </c>
      <c r="K118" s="152" t="s">
        <v>118</v>
      </c>
      <c r="L118" s="153"/>
      <c r="M118" s="86" t="s">
        <v>1</v>
      </c>
      <c r="N118" s="87" t="s">
        <v>39</v>
      </c>
      <c r="O118" s="87" t="s">
        <v>119</v>
      </c>
      <c r="P118" s="87" t="s">
        <v>120</v>
      </c>
      <c r="Q118" s="87" t="s">
        <v>121</v>
      </c>
      <c r="R118" s="87" t="s">
        <v>122</v>
      </c>
      <c r="S118" s="87" t="s">
        <v>123</v>
      </c>
      <c r="T118" s="88" t="s">
        <v>124</v>
      </c>
      <c r="U118" s="148"/>
      <c r="V118" s="148"/>
      <c r="W118" s="148"/>
      <c r="X118" s="148"/>
      <c r="Y118" s="148"/>
      <c r="Z118" s="148"/>
      <c r="AA118" s="148"/>
      <c r="AB118" s="148"/>
      <c r="AC118" s="148"/>
      <c r="AD118" s="148"/>
      <c r="AE118" s="148"/>
    </row>
    <row r="119" s="2" customFormat="1" ht="22.8" customHeight="1">
      <c r="A119" s="38"/>
      <c r="B119" s="39"/>
      <c r="C119" s="93" t="s">
        <v>125</v>
      </c>
      <c r="D119" s="38"/>
      <c r="E119" s="38"/>
      <c r="F119" s="38"/>
      <c r="G119" s="38"/>
      <c r="H119" s="38"/>
      <c r="I119" s="38"/>
      <c r="J119" s="154">
        <f>BK119</f>
        <v>0</v>
      </c>
      <c r="K119" s="38"/>
      <c r="L119" s="39"/>
      <c r="M119" s="89"/>
      <c r="N119" s="73"/>
      <c r="O119" s="90"/>
      <c r="P119" s="155">
        <f>P120</f>
        <v>0</v>
      </c>
      <c r="Q119" s="90"/>
      <c r="R119" s="155">
        <f>R120</f>
        <v>0</v>
      </c>
      <c r="S119" s="90"/>
      <c r="T119" s="156">
        <f>T120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9" t="s">
        <v>74</v>
      </c>
      <c r="AU119" s="19" t="s">
        <v>108</v>
      </c>
      <c r="BK119" s="157">
        <f>BK120</f>
        <v>0</v>
      </c>
    </row>
    <row r="120" s="12" customFormat="1" ht="25.92" customHeight="1">
      <c r="A120" s="12"/>
      <c r="B120" s="158"/>
      <c r="C120" s="12"/>
      <c r="D120" s="159" t="s">
        <v>74</v>
      </c>
      <c r="E120" s="160" t="s">
        <v>126</v>
      </c>
      <c r="F120" s="160" t="s">
        <v>127</v>
      </c>
      <c r="G120" s="12"/>
      <c r="H120" s="12"/>
      <c r="I120" s="161"/>
      <c r="J120" s="162">
        <f>BK120</f>
        <v>0</v>
      </c>
      <c r="K120" s="12"/>
      <c r="L120" s="158"/>
      <c r="M120" s="163"/>
      <c r="N120" s="164"/>
      <c r="O120" s="164"/>
      <c r="P120" s="165">
        <f>P121+P124</f>
        <v>0</v>
      </c>
      <c r="Q120" s="164"/>
      <c r="R120" s="165">
        <f>R121+R124</f>
        <v>0</v>
      </c>
      <c r="S120" s="164"/>
      <c r="T120" s="166">
        <f>T121+T124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9" t="s">
        <v>128</v>
      </c>
      <c r="AT120" s="167" t="s">
        <v>74</v>
      </c>
      <c r="AU120" s="167" t="s">
        <v>75</v>
      </c>
      <c r="AY120" s="159" t="s">
        <v>129</v>
      </c>
      <c r="BK120" s="168">
        <f>BK121+BK124</f>
        <v>0</v>
      </c>
    </row>
    <row r="121" s="12" customFormat="1" ht="22.8" customHeight="1">
      <c r="A121" s="12"/>
      <c r="B121" s="158"/>
      <c r="C121" s="12"/>
      <c r="D121" s="159" t="s">
        <v>74</v>
      </c>
      <c r="E121" s="169" t="s">
        <v>130</v>
      </c>
      <c r="F121" s="169" t="s">
        <v>131</v>
      </c>
      <c r="G121" s="12"/>
      <c r="H121" s="12"/>
      <c r="I121" s="161"/>
      <c r="J121" s="170">
        <f>BK121</f>
        <v>0</v>
      </c>
      <c r="K121" s="12"/>
      <c r="L121" s="158"/>
      <c r="M121" s="163"/>
      <c r="N121" s="164"/>
      <c r="O121" s="164"/>
      <c r="P121" s="165">
        <f>SUM(P122:P123)</f>
        <v>0</v>
      </c>
      <c r="Q121" s="164"/>
      <c r="R121" s="165">
        <f>SUM(R122:R123)</f>
        <v>0</v>
      </c>
      <c r="S121" s="164"/>
      <c r="T121" s="166">
        <f>SUM(T122:T123)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9" t="s">
        <v>128</v>
      </c>
      <c r="AT121" s="167" t="s">
        <v>74</v>
      </c>
      <c r="AU121" s="167" t="s">
        <v>83</v>
      </c>
      <c r="AY121" s="159" t="s">
        <v>129</v>
      </c>
      <c r="BK121" s="168">
        <f>SUM(BK122:BK123)</f>
        <v>0</v>
      </c>
    </row>
    <row r="122" s="2" customFormat="1" ht="24.15" customHeight="1">
      <c r="A122" s="38"/>
      <c r="B122" s="171"/>
      <c r="C122" s="172" t="s">
        <v>83</v>
      </c>
      <c r="D122" s="172" t="s">
        <v>132</v>
      </c>
      <c r="E122" s="173" t="s">
        <v>178</v>
      </c>
      <c r="F122" s="174" t="s">
        <v>179</v>
      </c>
      <c r="G122" s="175" t="s">
        <v>141</v>
      </c>
      <c r="H122" s="176">
        <v>1</v>
      </c>
      <c r="I122" s="177"/>
      <c r="J122" s="178">
        <f>ROUND(I122*H122,2)</f>
        <v>0</v>
      </c>
      <c r="K122" s="174" t="s">
        <v>180</v>
      </c>
      <c r="L122" s="39"/>
      <c r="M122" s="179" t="s">
        <v>1</v>
      </c>
      <c r="N122" s="180" t="s">
        <v>40</v>
      </c>
      <c r="O122" s="77"/>
      <c r="P122" s="181">
        <f>O122*H122</f>
        <v>0</v>
      </c>
      <c r="Q122" s="181">
        <v>0</v>
      </c>
      <c r="R122" s="181">
        <f>Q122*H122</f>
        <v>0</v>
      </c>
      <c r="S122" s="181">
        <v>0</v>
      </c>
      <c r="T122" s="182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183" t="s">
        <v>137</v>
      </c>
      <c r="AT122" s="183" t="s">
        <v>132</v>
      </c>
      <c r="AU122" s="183" t="s">
        <v>85</v>
      </c>
      <c r="AY122" s="19" t="s">
        <v>129</v>
      </c>
      <c r="BE122" s="184">
        <f>IF(N122="základní",J122,0)</f>
        <v>0</v>
      </c>
      <c r="BF122" s="184">
        <f>IF(N122="snížená",J122,0)</f>
        <v>0</v>
      </c>
      <c r="BG122" s="184">
        <f>IF(N122="zákl. přenesená",J122,0)</f>
        <v>0</v>
      </c>
      <c r="BH122" s="184">
        <f>IF(N122="sníž. přenesená",J122,0)</f>
        <v>0</v>
      </c>
      <c r="BI122" s="184">
        <f>IF(N122="nulová",J122,0)</f>
        <v>0</v>
      </c>
      <c r="BJ122" s="19" t="s">
        <v>83</v>
      </c>
      <c r="BK122" s="184">
        <f>ROUND(I122*H122,2)</f>
        <v>0</v>
      </c>
      <c r="BL122" s="19" t="s">
        <v>137</v>
      </c>
      <c r="BM122" s="183" t="s">
        <v>181</v>
      </c>
    </row>
    <row r="123" s="2" customFormat="1" ht="21.75" customHeight="1">
      <c r="A123" s="38"/>
      <c r="B123" s="171"/>
      <c r="C123" s="172" t="s">
        <v>85</v>
      </c>
      <c r="D123" s="172" t="s">
        <v>132</v>
      </c>
      <c r="E123" s="173" t="s">
        <v>182</v>
      </c>
      <c r="F123" s="174" t="s">
        <v>183</v>
      </c>
      <c r="G123" s="175" t="s">
        <v>141</v>
      </c>
      <c r="H123" s="176">
        <v>1</v>
      </c>
      <c r="I123" s="177"/>
      <c r="J123" s="178">
        <f>ROUND(I123*H123,2)</f>
        <v>0</v>
      </c>
      <c r="K123" s="174" t="s">
        <v>180</v>
      </c>
      <c r="L123" s="39"/>
      <c r="M123" s="179" t="s">
        <v>1</v>
      </c>
      <c r="N123" s="180" t="s">
        <v>40</v>
      </c>
      <c r="O123" s="77"/>
      <c r="P123" s="181">
        <f>O123*H123</f>
        <v>0</v>
      </c>
      <c r="Q123" s="181">
        <v>0</v>
      </c>
      <c r="R123" s="181">
        <f>Q123*H123</f>
        <v>0</v>
      </c>
      <c r="S123" s="181">
        <v>0</v>
      </c>
      <c r="T123" s="182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183" t="s">
        <v>137</v>
      </c>
      <c r="AT123" s="183" t="s">
        <v>132</v>
      </c>
      <c r="AU123" s="183" t="s">
        <v>85</v>
      </c>
      <c r="AY123" s="19" t="s">
        <v>129</v>
      </c>
      <c r="BE123" s="184">
        <f>IF(N123="základní",J123,0)</f>
        <v>0</v>
      </c>
      <c r="BF123" s="184">
        <f>IF(N123="snížená",J123,0)</f>
        <v>0</v>
      </c>
      <c r="BG123" s="184">
        <f>IF(N123="zákl. přenesená",J123,0)</f>
        <v>0</v>
      </c>
      <c r="BH123" s="184">
        <f>IF(N123="sníž. přenesená",J123,0)</f>
        <v>0</v>
      </c>
      <c r="BI123" s="184">
        <f>IF(N123="nulová",J123,0)</f>
        <v>0</v>
      </c>
      <c r="BJ123" s="19" t="s">
        <v>83</v>
      </c>
      <c r="BK123" s="184">
        <f>ROUND(I123*H123,2)</f>
        <v>0</v>
      </c>
      <c r="BL123" s="19" t="s">
        <v>137</v>
      </c>
      <c r="BM123" s="183" t="s">
        <v>184</v>
      </c>
    </row>
    <row r="124" s="12" customFormat="1" ht="22.8" customHeight="1">
      <c r="A124" s="12"/>
      <c r="B124" s="158"/>
      <c r="C124" s="12"/>
      <c r="D124" s="159" t="s">
        <v>74</v>
      </c>
      <c r="E124" s="169" t="s">
        <v>144</v>
      </c>
      <c r="F124" s="169" t="s">
        <v>145</v>
      </c>
      <c r="G124" s="12"/>
      <c r="H124" s="12"/>
      <c r="I124" s="161"/>
      <c r="J124" s="170">
        <f>BK124</f>
        <v>0</v>
      </c>
      <c r="K124" s="12"/>
      <c r="L124" s="158"/>
      <c r="M124" s="163"/>
      <c r="N124" s="164"/>
      <c r="O124" s="164"/>
      <c r="P124" s="165">
        <f>SUM(P125:P126)</f>
        <v>0</v>
      </c>
      <c r="Q124" s="164"/>
      <c r="R124" s="165">
        <f>SUM(R125:R126)</f>
        <v>0</v>
      </c>
      <c r="S124" s="164"/>
      <c r="T124" s="166">
        <f>SUM(T125:T126)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9" t="s">
        <v>128</v>
      </c>
      <c r="AT124" s="167" t="s">
        <v>74</v>
      </c>
      <c r="AU124" s="167" t="s">
        <v>83</v>
      </c>
      <c r="AY124" s="159" t="s">
        <v>129</v>
      </c>
      <c r="BK124" s="168">
        <f>SUM(BK125:BK126)</f>
        <v>0</v>
      </c>
    </row>
    <row r="125" s="2" customFormat="1" ht="16.5" customHeight="1">
      <c r="A125" s="38"/>
      <c r="B125" s="171"/>
      <c r="C125" s="172" t="s">
        <v>146</v>
      </c>
      <c r="D125" s="172" t="s">
        <v>132</v>
      </c>
      <c r="E125" s="173" t="s">
        <v>185</v>
      </c>
      <c r="F125" s="174" t="s">
        <v>186</v>
      </c>
      <c r="G125" s="175" t="s">
        <v>141</v>
      </c>
      <c r="H125" s="176">
        <v>1</v>
      </c>
      <c r="I125" s="177"/>
      <c r="J125" s="178">
        <f>ROUND(I125*H125,2)</f>
        <v>0</v>
      </c>
      <c r="K125" s="174" t="s">
        <v>187</v>
      </c>
      <c r="L125" s="39"/>
      <c r="M125" s="179" t="s">
        <v>1</v>
      </c>
      <c r="N125" s="180" t="s">
        <v>40</v>
      </c>
      <c r="O125" s="77"/>
      <c r="P125" s="181">
        <f>O125*H125</f>
        <v>0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183" t="s">
        <v>137</v>
      </c>
      <c r="AT125" s="183" t="s">
        <v>132</v>
      </c>
      <c r="AU125" s="183" t="s">
        <v>85</v>
      </c>
      <c r="AY125" s="19" t="s">
        <v>129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9" t="s">
        <v>83</v>
      </c>
      <c r="BK125" s="184">
        <f>ROUND(I125*H125,2)</f>
        <v>0</v>
      </c>
      <c r="BL125" s="19" t="s">
        <v>137</v>
      </c>
      <c r="BM125" s="183" t="s">
        <v>188</v>
      </c>
    </row>
    <row r="126" s="13" customFormat="1">
      <c r="A126" s="13"/>
      <c r="B126" s="185"/>
      <c r="C126" s="13"/>
      <c r="D126" s="186" t="s">
        <v>156</v>
      </c>
      <c r="E126" s="187" t="s">
        <v>1</v>
      </c>
      <c r="F126" s="188" t="s">
        <v>189</v>
      </c>
      <c r="G126" s="13"/>
      <c r="H126" s="189">
        <v>1</v>
      </c>
      <c r="I126" s="190"/>
      <c r="J126" s="13"/>
      <c r="K126" s="13"/>
      <c r="L126" s="185"/>
      <c r="M126" s="199"/>
      <c r="N126" s="200"/>
      <c r="O126" s="200"/>
      <c r="P126" s="200"/>
      <c r="Q126" s="200"/>
      <c r="R126" s="200"/>
      <c r="S126" s="200"/>
      <c r="T126" s="20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87" t="s">
        <v>156</v>
      </c>
      <c r="AU126" s="187" t="s">
        <v>85</v>
      </c>
      <c r="AV126" s="13" t="s">
        <v>85</v>
      </c>
      <c r="AW126" s="13" t="s">
        <v>31</v>
      </c>
      <c r="AX126" s="13" t="s">
        <v>83</v>
      </c>
      <c r="AY126" s="187" t="s">
        <v>129</v>
      </c>
    </row>
    <row r="127" s="2" customFormat="1" ht="6.96" customHeight="1">
      <c r="A127" s="38"/>
      <c r="B127" s="60"/>
      <c r="C127" s="61"/>
      <c r="D127" s="61"/>
      <c r="E127" s="61"/>
      <c r="F127" s="61"/>
      <c r="G127" s="61"/>
      <c r="H127" s="61"/>
      <c r="I127" s="61"/>
      <c r="J127" s="61"/>
      <c r="K127" s="61"/>
      <c r="L127" s="39"/>
      <c r="M127" s="38"/>
      <c r="O127" s="38"/>
      <c r="P127" s="38"/>
      <c r="Q127" s="38"/>
      <c r="R127" s="38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</sheetData>
  <autoFilter ref="C118:K126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91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85</v>
      </c>
    </row>
    <row r="4" s="1" customFormat="1" ht="24.96" customHeight="1">
      <c r="B4" s="22"/>
      <c r="D4" s="23" t="s">
        <v>101</v>
      </c>
      <c r="L4" s="22"/>
      <c r="M4" s="120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1" t="str">
        <f>'Rekapitulace stavby'!K6</f>
        <v>REKONSTRUKCE CHODNÍKU V OBCI KLENOVKA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102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190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4. 4. 2025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tr">
        <f>IF('Rekapitulace stavby'!AN10="","",'Rekapitulace stavby'!AN10)</f>
        <v/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tr">
        <f>IF('Rekapitulace stavby'!E11="","",'Rekapitulace stavby'!E11)</f>
        <v xml:space="preserve"> </v>
      </c>
      <c r="F15" s="38"/>
      <c r="G15" s="38"/>
      <c r="H15" s="38"/>
      <c r="I15" s="32" t="s">
        <v>27</v>
      </c>
      <c r="J15" s="27" t="str">
        <f>IF('Rekapitulace stavby'!AN11="","",'Rekapitulace stavby'!AN11)</f>
        <v/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28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27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30</v>
      </c>
      <c r="E20" s="38"/>
      <c r="F20" s="38"/>
      <c r="G20" s="38"/>
      <c r="H20" s="38"/>
      <c r="I20" s="32" t="s">
        <v>25</v>
      </c>
      <c r="J20" s="27" t="str">
        <f>IF('Rekapitulace stavby'!AN16="","",'Rekapitulace stavby'!AN16)</f>
        <v/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tr">
        <f>IF('Rekapitulace stavby'!E17="","",'Rekapitulace stavby'!E17)</f>
        <v xml:space="preserve"> </v>
      </c>
      <c r="F21" s="38"/>
      <c r="G21" s="38"/>
      <c r="H21" s="38"/>
      <c r="I21" s="32" t="s">
        <v>27</v>
      </c>
      <c r="J21" s="27" t="str">
        <f>IF('Rekapitulace stavby'!AN17="","",'Rekapitulace stavby'!AN17)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32</v>
      </c>
      <c r="E23" s="38"/>
      <c r="F23" s="38"/>
      <c r="G23" s="38"/>
      <c r="H23" s="38"/>
      <c r="I23" s="32" t="s">
        <v>25</v>
      </c>
      <c r="J23" s="27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33</v>
      </c>
      <c r="F24" s="38"/>
      <c r="G24" s="38"/>
      <c r="H24" s="38"/>
      <c r="I24" s="32" t="s">
        <v>27</v>
      </c>
      <c r="J24" s="27" t="s">
        <v>1</v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34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35</v>
      </c>
      <c r="E30" s="38"/>
      <c r="F30" s="38"/>
      <c r="G30" s="38"/>
      <c r="H30" s="38"/>
      <c r="I30" s="38"/>
      <c r="J30" s="96">
        <f>ROUND(J125,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37</v>
      </c>
      <c r="G32" s="38"/>
      <c r="H32" s="38"/>
      <c r="I32" s="43" t="s">
        <v>36</v>
      </c>
      <c r="J32" s="43" t="s">
        <v>38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39</v>
      </c>
      <c r="E33" s="32" t="s">
        <v>40</v>
      </c>
      <c r="F33" s="127">
        <f>ROUND((SUM(BE125:BE527)),  2)</f>
        <v>0</v>
      </c>
      <c r="G33" s="38"/>
      <c r="H33" s="38"/>
      <c r="I33" s="128">
        <v>0.20999999999999999</v>
      </c>
      <c r="J33" s="127">
        <f>ROUND(((SUM(BE125:BE527))*I33),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41</v>
      </c>
      <c r="F34" s="127">
        <f>ROUND((SUM(BF125:BF527)),  2)</f>
        <v>0</v>
      </c>
      <c r="G34" s="38"/>
      <c r="H34" s="38"/>
      <c r="I34" s="128">
        <v>0.12</v>
      </c>
      <c r="J34" s="127">
        <f>ROUND(((SUM(BF125:BF527))*I34),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42</v>
      </c>
      <c r="F35" s="127">
        <f>ROUND((SUM(BG125:BG527)),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43</v>
      </c>
      <c r="F36" s="127">
        <f>ROUND((SUM(BH125:BH527)),  2)</f>
        <v>0</v>
      </c>
      <c r="G36" s="38"/>
      <c r="H36" s="38"/>
      <c r="I36" s="128">
        <v>0.12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44</v>
      </c>
      <c r="F37" s="127">
        <f>ROUND((SUM(BI125:BI527)),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45</v>
      </c>
      <c r="E39" s="81"/>
      <c r="F39" s="81"/>
      <c r="G39" s="131" t="s">
        <v>46</v>
      </c>
      <c r="H39" s="132" t="s">
        <v>47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48</v>
      </c>
      <c r="E50" s="57"/>
      <c r="F50" s="57"/>
      <c r="G50" s="56" t="s">
        <v>49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50</v>
      </c>
      <c r="E61" s="41"/>
      <c r="F61" s="135" t="s">
        <v>51</v>
      </c>
      <c r="G61" s="58" t="s">
        <v>50</v>
      </c>
      <c r="H61" s="41"/>
      <c r="I61" s="41"/>
      <c r="J61" s="136" t="s">
        <v>51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52</v>
      </c>
      <c r="E65" s="59"/>
      <c r="F65" s="59"/>
      <c r="G65" s="56" t="s">
        <v>53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50</v>
      </c>
      <c r="E76" s="41"/>
      <c r="F76" s="135" t="s">
        <v>51</v>
      </c>
      <c r="G76" s="58" t="s">
        <v>50</v>
      </c>
      <c r="H76" s="41"/>
      <c r="I76" s="41"/>
      <c r="J76" s="136" t="s">
        <v>51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REKONSTRUKCE CHODNÍKU V OBCI KLENOVKA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SO 101a - CHODNÍKY - UZNATELNÉ POLOŽKY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>Klenovka</v>
      </c>
      <c r="G89" s="38"/>
      <c r="H89" s="38"/>
      <c r="I89" s="32" t="s">
        <v>22</v>
      </c>
      <c r="J89" s="69" t="str">
        <f>IF(J12="","",J12)</f>
        <v>4. 4. 2025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 xml:space="preserve"> </v>
      </c>
      <c r="G91" s="38"/>
      <c r="H91" s="38"/>
      <c r="I91" s="32" t="s">
        <v>30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38"/>
      <c r="E92" s="38"/>
      <c r="F92" s="27" t="str">
        <f>IF(E18="","",E18)</f>
        <v>Vyplň údaj</v>
      </c>
      <c r="G92" s="38"/>
      <c r="H92" s="38"/>
      <c r="I92" s="32" t="s">
        <v>32</v>
      </c>
      <c r="J92" s="36" t="str">
        <f>E24</f>
        <v>Sýkorová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105</v>
      </c>
      <c r="D94" s="129"/>
      <c r="E94" s="129"/>
      <c r="F94" s="129"/>
      <c r="G94" s="129"/>
      <c r="H94" s="129"/>
      <c r="I94" s="129"/>
      <c r="J94" s="138" t="s">
        <v>106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107</v>
      </c>
      <c r="D96" s="38"/>
      <c r="E96" s="38"/>
      <c r="F96" s="38"/>
      <c r="G96" s="38"/>
      <c r="H96" s="38"/>
      <c r="I96" s="38"/>
      <c r="J96" s="96">
        <f>J125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108</v>
      </c>
    </row>
    <row r="97" s="9" customFormat="1" ht="24.96" customHeight="1">
      <c r="A97" s="9"/>
      <c r="B97" s="140"/>
      <c r="C97" s="9"/>
      <c r="D97" s="141" t="s">
        <v>191</v>
      </c>
      <c r="E97" s="142"/>
      <c r="F97" s="142"/>
      <c r="G97" s="142"/>
      <c r="H97" s="142"/>
      <c r="I97" s="142"/>
      <c r="J97" s="143">
        <f>J126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192</v>
      </c>
      <c r="E98" s="146"/>
      <c r="F98" s="146"/>
      <c r="G98" s="146"/>
      <c r="H98" s="146"/>
      <c r="I98" s="146"/>
      <c r="J98" s="147">
        <f>J127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4"/>
      <c r="C99" s="10"/>
      <c r="D99" s="145" t="s">
        <v>193</v>
      </c>
      <c r="E99" s="146"/>
      <c r="F99" s="146"/>
      <c r="G99" s="146"/>
      <c r="H99" s="146"/>
      <c r="I99" s="146"/>
      <c r="J99" s="147">
        <f>J283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4"/>
      <c r="C100" s="10"/>
      <c r="D100" s="145" t="s">
        <v>194</v>
      </c>
      <c r="E100" s="146"/>
      <c r="F100" s="146"/>
      <c r="G100" s="146"/>
      <c r="H100" s="146"/>
      <c r="I100" s="146"/>
      <c r="J100" s="147">
        <f>J289</f>
        <v>0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4"/>
      <c r="C101" s="10"/>
      <c r="D101" s="145" t="s">
        <v>195</v>
      </c>
      <c r="E101" s="146"/>
      <c r="F101" s="146"/>
      <c r="G101" s="146"/>
      <c r="H101" s="146"/>
      <c r="I101" s="146"/>
      <c r="J101" s="147">
        <f>J297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4"/>
      <c r="C102" s="10"/>
      <c r="D102" s="145" t="s">
        <v>196</v>
      </c>
      <c r="E102" s="146"/>
      <c r="F102" s="146"/>
      <c r="G102" s="146"/>
      <c r="H102" s="146"/>
      <c r="I102" s="146"/>
      <c r="J102" s="147">
        <f>J341</f>
        <v>0</v>
      </c>
      <c r="K102" s="10"/>
      <c r="L102" s="14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4"/>
      <c r="C103" s="10"/>
      <c r="D103" s="145" t="s">
        <v>197</v>
      </c>
      <c r="E103" s="146"/>
      <c r="F103" s="146"/>
      <c r="G103" s="146"/>
      <c r="H103" s="146"/>
      <c r="I103" s="146"/>
      <c r="J103" s="147">
        <f>J368</f>
        <v>0</v>
      </c>
      <c r="K103" s="10"/>
      <c r="L103" s="14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4"/>
      <c r="C104" s="10"/>
      <c r="D104" s="145" t="s">
        <v>198</v>
      </c>
      <c r="E104" s="146"/>
      <c r="F104" s="146"/>
      <c r="G104" s="146"/>
      <c r="H104" s="146"/>
      <c r="I104" s="146"/>
      <c r="J104" s="147">
        <f>J492</f>
        <v>0</v>
      </c>
      <c r="K104" s="10"/>
      <c r="L104" s="14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4"/>
      <c r="C105" s="10"/>
      <c r="D105" s="145" t="s">
        <v>199</v>
      </c>
      <c r="E105" s="146"/>
      <c r="F105" s="146"/>
      <c r="G105" s="146"/>
      <c r="H105" s="146"/>
      <c r="I105" s="146"/>
      <c r="J105" s="147">
        <f>J526</f>
        <v>0</v>
      </c>
      <c r="K105" s="10"/>
      <c r="L105" s="14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38"/>
      <c r="D106" s="38"/>
      <c r="E106" s="38"/>
      <c r="F106" s="38"/>
      <c r="G106" s="38"/>
      <c r="H106" s="38"/>
      <c r="I106" s="38"/>
      <c r="J106" s="38"/>
      <c r="K106" s="38"/>
      <c r="L106" s="55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0"/>
      <c r="C107" s="61"/>
      <c r="D107" s="61"/>
      <c r="E107" s="61"/>
      <c r="F107" s="61"/>
      <c r="G107" s="61"/>
      <c r="H107" s="61"/>
      <c r="I107" s="61"/>
      <c r="J107" s="61"/>
      <c r="K107" s="61"/>
      <c r="L107" s="55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2"/>
      <c r="C111" s="63"/>
      <c r="D111" s="63"/>
      <c r="E111" s="63"/>
      <c r="F111" s="63"/>
      <c r="G111" s="63"/>
      <c r="H111" s="63"/>
      <c r="I111" s="63"/>
      <c r="J111" s="63"/>
      <c r="K111" s="63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113</v>
      </c>
      <c r="D112" s="38"/>
      <c r="E112" s="38"/>
      <c r="F112" s="38"/>
      <c r="G112" s="38"/>
      <c r="H112" s="38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38"/>
      <c r="D113" s="38"/>
      <c r="E113" s="38"/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38"/>
      <c r="E114" s="38"/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38"/>
      <c r="D115" s="38"/>
      <c r="E115" s="121" t="str">
        <f>E7</f>
        <v>REKONSTRUKCE CHODNÍKU V OBCI KLENOVKA</v>
      </c>
      <c r="F115" s="32"/>
      <c r="G115" s="32"/>
      <c r="H115" s="32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102</v>
      </c>
      <c r="D116" s="38"/>
      <c r="E116" s="38"/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38"/>
      <c r="D117" s="38"/>
      <c r="E117" s="67" t="str">
        <f>E9</f>
        <v>SO 101a - CHODNÍKY - UZNATELNÉ POLOŽKY</v>
      </c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38"/>
      <c r="D118" s="38"/>
      <c r="E118" s="38"/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38"/>
      <c r="E119" s="38"/>
      <c r="F119" s="27" t="str">
        <f>F12</f>
        <v>Klenovka</v>
      </c>
      <c r="G119" s="38"/>
      <c r="H119" s="38"/>
      <c r="I119" s="32" t="s">
        <v>22</v>
      </c>
      <c r="J119" s="69" t="str">
        <f>IF(J12="","",J12)</f>
        <v>4. 4. 2025</v>
      </c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38"/>
      <c r="D120" s="38"/>
      <c r="E120" s="38"/>
      <c r="F120" s="38"/>
      <c r="G120" s="38"/>
      <c r="H120" s="38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38"/>
      <c r="E121" s="38"/>
      <c r="F121" s="27" t="str">
        <f>E15</f>
        <v xml:space="preserve"> </v>
      </c>
      <c r="G121" s="38"/>
      <c r="H121" s="38"/>
      <c r="I121" s="32" t="s">
        <v>30</v>
      </c>
      <c r="J121" s="36" t="str">
        <f>E21</f>
        <v xml:space="preserve"> </v>
      </c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28</v>
      </c>
      <c r="D122" s="38"/>
      <c r="E122" s="38"/>
      <c r="F122" s="27" t="str">
        <f>IF(E18="","",E18)</f>
        <v>Vyplň údaj</v>
      </c>
      <c r="G122" s="38"/>
      <c r="H122" s="38"/>
      <c r="I122" s="32" t="s">
        <v>32</v>
      </c>
      <c r="J122" s="36" t="str">
        <f>E24</f>
        <v>Sýkorová</v>
      </c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38"/>
      <c r="D123" s="38"/>
      <c r="E123" s="38"/>
      <c r="F123" s="38"/>
      <c r="G123" s="38"/>
      <c r="H123" s="38"/>
      <c r="I123" s="38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48"/>
      <c r="B124" s="149"/>
      <c r="C124" s="150" t="s">
        <v>114</v>
      </c>
      <c r="D124" s="151" t="s">
        <v>60</v>
      </c>
      <c r="E124" s="151" t="s">
        <v>56</v>
      </c>
      <c r="F124" s="151" t="s">
        <v>57</v>
      </c>
      <c r="G124" s="151" t="s">
        <v>115</v>
      </c>
      <c r="H124" s="151" t="s">
        <v>116</v>
      </c>
      <c r="I124" s="151" t="s">
        <v>117</v>
      </c>
      <c r="J124" s="151" t="s">
        <v>106</v>
      </c>
      <c r="K124" s="152" t="s">
        <v>118</v>
      </c>
      <c r="L124" s="153"/>
      <c r="M124" s="86" t="s">
        <v>1</v>
      </c>
      <c r="N124" s="87" t="s">
        <v>39</v>
      </c>
      <c r="O124" s="87" t="s">
        <v>119</v>
      </c>
      <c r="P124" s="87" t="s">
        <v>120</v>
      </c>
      <c r="Q124" s="87" t="s">
        <v>121</v>
      </c>
      <c r="R124" s="87" t="s">
        <v>122</v>
      </c>
      <c r="S124" s="87" t="s">
        <v>123</v>
      </c>
      <c r="T124" s="88" t="s">
        <v>124</v>
      </c>
      <c r="U124" s="148"/>
      <c r="V124" s="148"/>
      <c r="W124" s="148"/>
      <c r="X124" s="148"/>
      <c r="Y124" s="148"/>
      <c r="Z124" s="148"/>
      <c r="AA124" s="148"/>
      <c r="AB124" s="148"/>
      <c r="AC124" s="148"/>
      <c r="AD124" s="148"/>
      <c r="AE124" s="148"/>
    </row>
    <row r="125" s="2" customFormat="1" ht="22.8" customHeight="1">
      <c r="A125" s="38"/>
      <c r="B125" s="39"/>
      <c r="C125" s="93" t="s">
        <v>125</v>
      </c>
      <c r="D125" s="38"/>
      <c r="E125" s="38"/>
      <c r="F125" s="38"/>
      <c r="G125" s="38"/>
      <c r="H125" s="38"/>
      <c r="I125" s="38"/>
      <c r="J125" s="154">
        <f>BK125</f>
        <v>0</v>
      </c>
      <c r="K125" s="38"/>
      <c r="L125" s="39"/>
      <c r="M125" s="89"/>
      <c r="N125" s="73"/>
      <c r="O125" s="90"/>
      <c r="P125" s="155">
        <f>P126</f>
        <v>0</v>
      </c>
      <c r="Q125" s="90"/>
      <c r="R125" s="155">
        <f>R126</f>
        <v>1261.4168967999999</v>
      </c>
      <c r="S125" s="90"/>
      <c r="T125" s="156">
        <f>T126</f>
        <v>1418.0185999999999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9" t="s">
        <v>74</v>
      </c>
      <c r="AU125" s="19" t="s">
        <v>108</v>
      </c>
      <c r="BK125" s="157">
        <f>BK126</f>
        <v>0</v>
      </c>
    </row>
    <row r="126" s="12" customFormat="1" ht="25.92" customHeight="1">
      <c r="A126" s="12"/>
      <c r="B126" s="158"/>
      <c r="C126" s="12"/>
      <c r="D126" s="159" t="s">
        <v>74</v>
      </c>
      <c r="E126" s="160" t="s">
        <v>200</v>
      </c>
      <c r="F126" s="160" t="s">
        <v>201</v>
      </c>
      <c r="G126" s="12"/>
      <c r="H126" s="12"/>
      <c r="I126" s="161"/>
      <c r="J126" s="162">
        <f>BK126</f>
        <v>0</v>
      </c>
      <c r="K126" s="12"/>
      <c r="L126" s="158"/>
      <c r="M126" s="163"/>
      <c r="N126" s="164"/>
      <c r="O126" s="164"/>
      <c r="P126" s="165">
        <f>P127+P283+P289+P297+P341+P368+P492+P526</f>
        <v>0</v>
      </c>
      <c r="Q126" s="164"/>
      <c r="R126" s="165">
        <f>R127+R283+R289+R297+R341+R368+R492+R526</f>
        <v>1261.4168967999999</v>
      </c>
      <c r="S126" s="164"/>
      <c r="T126" s="166">
        <f>T127+T283+T289+T297+T341+T368+T492+T526</f>
        <v>1418.0185999999999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9" t="s">
        <v>83</v>
      </c>
      <c r="AT126" s="167" t="s">
        <v>74</v>
      </c>
      <c r="AU126" s="167" t="s">
        <v>75</v>
      </c>
      <c r="AY126" s="159" t="s">
        <v>129</v>
      </c>
      <c r="BK126" s="168">
        <f>BK127+BK283+BK289+BK297+BK341+BK368+BK492+BK526</f>
        <v>0</v>
      </c>
    </row>
    <row r="127" s="12" customFormat="1" ht="22.8" customHeight="1">
      <c r="A127" s="12"/>
      <c r="B127" s="158"/>
      <c r="C127" s="12"/>
      <c r="D127" s="159" t="s">
        <v>74</v>
      </c>
      <c r="E127" s="169" t="s">
        <v>83</v>
      </c>
      <c r="F127" s="169" t="s">
        <v>202</v>
      </c>
      <c r="G127" s="12"/>
      <c r="H127" s="12"/>
      <c r="I127" s="161"/>
      <c r="J127" s="170">
        <f>BK127</f>
        <v>0</v>
      </c>
      <c r="K127" s="12"/>
      <c r="L127" s="158"/>
      <c r="M127" s="163"/>
      <c r="N127" s="164"/>
      <c r="O127" s="164"/>
      <c r="P127" s="165">
        <f>SUM(P128:P282)</f>
        <v>0</v>
      </c>
      <c r="Q127" s="164"/>
      <c r="R127" s="165">
        <f>SUM(R128:R282)</f>
        <v>73.957079000000007</v>
      </c>
      <c r="S127" s="164"/>
      <c r="T127" s="166">
        <f>SUM(T128:T282)</f>
        <v>1416.8606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59" t="s">
        <v>83</v>
      </c>
      <c r="AT127" s="167" t="s">
        <v>74</v>
      </c>
      <c r="AU127" s="167" t="s">
        <v>83</v>
      </c>
      <c r="AY127" s="159" t="s">
        <v>129</v>
      </c>
      <c r="BK127" s="168">
        <f>SUM(BK128:BK282)</f>
        <v>0</v>
      </c>
    </row>
    <row r="128" s="2" customFormat="1" ht="37.8" customHeight="1">
      <c r="A128" s="38"/>
      <c r="B128" s="171"/>
      <c r="C128" s="172" t="s">
        <v>83</v>
      </c>
      <c r="D128" s="172" t="s">
        <v>132</v>
      </c>
      <c r="E128" s="173" t="s">
        <v>203</v>
      </c>
      <c r="F128" s="174" t="s">
        <v>204</v>
      </c>
      <c r="G128" s="175" t="s">
        <v>205</v>
      </c>
      <c r="H128" s="176">
        <v>45.75</v>
      </c>
      <c r="I128" s="177"/>
      <c r="J128" s="178">
        <f>ROUND(I128*H128,2)</f>
        <v>0</v>
      </c>
      <c r="K128" s="174" t="s">
        <v>142</v>
      </c>
      <c r="L128" s="39"/>
      <c r="M128" s="179" t="s">
        <v>1</v>
      </c>
      <c r="N128" s="180" t="s">
        <v>40</v>
      </c>
      <c r="O128" s="77"/>
      <c r="P128" s="181">
        <f>O128*H128</f>
        <v>0</v>
      </c>
      <c r="Q128" s="181">
        <v>0</v>
      </c>
      <c r="R128" s="181">
        <f>Q128*H128</f>
        <v>0</v>
      </c>
      <c r="S128" s="181">
        <v>0</v>
      </c>
      <c r="T128" s="18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83" t="s">
        <v>149</v>
      </c>
      <c r="AT128" s="183" t="s">
        <v>132</v>
      </c>
      <c r="AU128" s="183" t="s">
        <v>85</v>
      </c>
      <c r="AY128" s="19" t="s">
        <v>129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9" t="s">
        <v>83</v>
      </c>
      <c r="BK128" s="184">
        <f>ROUND(I128*H128,2)</f>
        <v>0</v>
      </c>
      <c r="BL128" s="19" t="s">
        <v>149</v>
      </c>
      <c r="BM128" s="183" t="s">
        <v>206</v>
      </c>
    </row>
    <row r="129" s="13" customFormat="1">
      <c r="A129" s="13"/>
      <c r="B129" s="185"/>
      <c r="C129" s="13"/>
      <c r="D129" s="186" t="s">
        <v>156</v>
      </c>
      <c r="E129" s="187" t="s">
        <v>1</v>
      </c>
      <c r="F129" s="188" t="s">
        <v>207</v>
      </c>
      <c r="G129" s="13"/>
      <c r="H129" s="189">
        <v>45.75</v>
      </c>
      <c r="I129" s="190"/>
      <c r="J129" s="13"/>
      <c r="K129" s="13"/>
      <c r="L129" s="185"/>
      <c r="M129" s="191"/>
      <c r="N129" s="192"/>
      <c r="O129" s="192"/>
      <c r="P129" s="192"/>
      <c r="Q129" s="192"/>
      <c r="R129" s="192"/>
      <c r="S129" s="192"/>
      <c r="T129" s="19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87" t="s">
        <v>156</v>
      </c>
      <c r="AU129" s="187" t="s">
        <v>85</v>
      </c>
      <c r="AV129" s="13" t="s">
        <v>85</v>
      </c>
      <c r="AW129" s="13" t="s">
        <v>31</v>
      </c>
      <c r="AX129" s="13" t="s">
        <v>83</v>
      </c>
      <c r="AY129" s="187" t="s">
        <v>129</v>
      </c>
    </row>
    <row r="130" s="2" customFormat="1" ht="16.5" customHeight="1">
      <c r="A130" s="38"/>
      <c r="B130" s="171"/>
      <c r="C130" s="172" t="s">
        <v>85</v>
      </c>
      <c r="D130" s="172" t="s">
        <v>132</v>
      </c>
      <c r="E130" s="173" t="s">
        <v>208</v>
      </c>
      <c r="F130" s="174" t="s">
        <v>209</v>
      </c>
      <c r="G130" s="175" t="s">
        <v>210</v>
      </c>
      <c r="H130" s="176">
        <v>45</v>
      </c>
      <c r="I130" s="177"/>
      <c r="J130" s="178">
        <f>ROUND(I130*H130,2)</f>
        <v>0</v>
      </c>
      <c r="K130" s="174" t="s">
        <v>142</v>
      </c>
      <c r="L130" s="39"/>
      <c r="M130" s="179" t="s">
        <v>1</v>
      </c>
      <c r="N130" s="180" t="s">
        <v>40</v>
      </c>
      <c r="O130" s="77"/>
      <c r="P130" s="181">
        <f>O130*H130</f>
        <v>0</v>
      </c>
      <c r="Q130" s="181">
        <v>0</v>
      </c>
      <c r="R130" s="181">
        <f>Q130*H130</f>
        <v>0</v>
      </c>
      <c r="S130" s="181">
        <v>0</v>
      </c>
      <c r="T130" s="18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83" t="s">
        <v>149</v>
      </c>
      <c r="AT130" s="183" t="s">
        <v>132</v>
      </c>
      <c r="AU130" s="183" t="s">
        <v>85</v>
      </c>
      <c r="AY130" s="19" t="s">
        <v>129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9" t="s">
        <v>83</v>
      </c>
      <c r="BK130" s="184">
        <f>ROUND(I130*H130,2)</f>
        <v>0</v>
      </c>
      <c r="BL130" s="19" t="s">
        <v>149</v>
      </c>
      <c r="BM130" s="183" t="s">
        <v>211</v>
      </c>
    </row>
    <row r="131" s="2" customFormat="1" ht="24.15" customHeight="1">
      <c r="A131" s="38"/>
      <c r="B131" s="171"/>
      <c r="C131" s="172" t="s">
        <v>146</v>
      </c>
      <c r="D131" s="172" t="s">
        <v>132</v>
      </c>
      <c r="E131" s="173" t="s">
        <v>212</v>
      </c>
      <c r="F131" s="174" t="s">
        <v>213</v>
      </c>
      <c r="G131" s="175" t="s">
        <v>205</v>
      </c>
      <c r="H131" s="176">
        <v>360</v>
      </c>
      <c r="I131" s="177"/>
      <c r="J131" s="178">
        <f>ROUND(I131*H131,2)</f>
        <v>0</v>
      </c>
      <c r="K131" s="174" t="s">
        <v>142</v>
      </c>
      <c r="L131" s="39"/>
      <c r="M131" s="179" t="s">
        <v>1</v>
      </c>
      <c r="N131" s="180" t="s">
        <v>40</v>
      </c>
      <c r="O131" s="77"/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83" t="s">
        <v>149</v>
      </c>
      <c r="AT131" s="183" t="s">
        <v>132</v>
      </c>
      <c r="AU131" s="183" t="s">
        <v>85</v>
      </c>
      <c r="AY131" s="19" t="s">
        <v>129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9" t="s">
        <v>83</v>
      </c>
      <c r="BK131" s="184">
        <f>ROUND(I131*H131,2)</f>
        <v>0</v>
      </c>
      <c r="BL131" s="19" t="s">
        <v>149</v>
      </c>
      <c r="BM131" s="183" t="s">
        <v>214</v>
      </c>
    </row>
    <row r="132" s="13" customFormat="1">
      <c r="A132" s="13"/>
      <c r="B132" s="185"/>
      <c r="C132" s="13"/>
      <c r="D132" s="186" t="s">
        <v>156</v>
      </c>
      <c r="E132" s="187" t="s">
        <v>1</v>
      </c>
      <c r="F132" s="188" t="s">
        <v>215</v>
      </c>
      <c r="G132" s="13"/>
      <c r="H132" s="189">
        <v>52</v>
      </c>
      <c r="I132" s="190"/>
      <c r="J132" s="13"/>
      <c r="K132" s="13"/>
      <c r="L132" s="185"/>
      <c r="M132" s="191"/>
      <c r="N132" s="192"/>
      <c r="O132" s="192"/>
      <c r="P132" s="192"/>
      <c r="Q132" s="192"/>
      <c r="R132" s="192"/>
      <c r="S132" s="192"/>
      <c r="T132" s="19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87" t="s">
        <v>156</v>
      </c>
      <c r="AU132" s="187" t="s">
        <v>85</v>
      </c>
      <c r="AV132" s="13" t="s">
        <v>85</v>
      </c>
      <c r="AW132" s="13" t="s">
        <v>31</v>
      </c>
      <c r="AX132" s="13" t="s">
        <v>75</v>
      </c>
      <c r="AY132" s="187" t="s">
        <v>129</v>
      </c>
    </row>
    <row r="133" s="13" customFormat="1">
      <c r="A133" s="13"/>
      <c r="B133" s="185"/>
      <c r="C133" s="13"/>
      <c r="D133" s="186" t="s">
        <v>156</v>
      </c>
      <c r="E133" s="187" t="s">
        <v>1</v>
      </c>
      <c r="F133" s="188" t="s">
        <v>216</v>
      </c>
      <c r="G133" s="13"/>
      <c r="H133" s="189">
        <v>8</v>
      </c>
      <c r="I133" s="190"/>
      <c r="J133" s="13"/>
      <c r="K133" s="13"/>
      <c r="L133" s="185"/>
      <c r="M133" s="191"/>
      <c r="N133" s="192"/>
      <c r="O133" s="192"/>
      <c r="P133" s="192"/>
      <c r="Q133" s="192"/>
      <c r="R133" s="192"/>
      <c r="S133" s="192"/>
      <c r="T133" s="19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87" t="s">
        <v>156</v>
      </c>
      <c r="AU133" s="187" t="s">
        <v>85</v>
      </c>
      <c r="AV133" s="13" t="s">
        <v>85</v>
      </c>
      <c r="AW133" s="13" t="s">
        <v>31</v>
      </c>
      <c r="AX133" s="13" t="s">
        <v>75</v>
      </c>
      <c r="AY133" s="187" t="s">
        <v>129</v>
      </c>
    </row>
    <row r="134" s="13" customFormat="1">
      <c r="A134" s="13"/>
      <c r="B134" s="185"/>
      <c r="C134" s="13"/>
      <c r="D134" s="186" t="s">
        <v>156</v>
      </c>
      <c r="E134" s="187" t="s">
        <v>1</v>
      </c>
      <c r="F134" s="188" t="s">
        <v>217</v>
      </c>
      <c r="G134" s="13"/>
      <c r="H134" s="189">
        <v>177.5</v>
      </c>
      <c r="I134" s="190"/>
      <c r="J134" s="13"/>
      <c r="K134" s="13"/>
      <c r="L134" s="185"/>
      <c r="M134" s="191"/>
      <c r="N134" s="192"/>
      <c r="O134" s="192"/>
      <c r="P134" s="192"/>
      <c r="Q134" s="192"/>
      <c r="R134" s="192"/>
      <c r="S134" s="192"/>
      <c r="T134" s="19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7" t="s">
        <v>156</v>
      </c>
      <c r="AU134" s="187" t="s">
        <v>85</v>
      </c>
      <c r="AV134" s="13" t="s">
        <v>85</v>
      </c>
      <c r="AW134" s="13" t="s">
        <v>31</v>
      </c>
      <c r="AX134" s="13" t="s">
        <v>75</v>
      </c>
      <c r="AY134" s="187" t="s">
        <v>129</v>
      </c>
    </row>
    <row r="135" s="13" customFormat="1">
      <c r="A135" s="13"/>
      <c r="B135" s="185"/>
      <c r="C135" s="13"/>
      <c r="D135" s="186" t="s">
        <v>156</v>
      </c>
      <c r="E135" s="187" t="s">
        <v>1</v>
      </c>
      <c r="F135" s="188" t="s">
        <v>218</v>
      </c>
      <c r="G135" s="13"/>
      <c r="H135" s="189">
        <v>122.5</v>
      </c>
      <c r="I135" s="190"/>
      <c r="J135" s="13"/>
      <c r="K135" s="13"/>
      <c r="L135" s="185"/>
      <c r="M135" s="191"/>
      <c r="N135" s="192"/>
      <c r="O135" s="192"/>
      <c r="P135" s="192"/>
      <c r="Q135" s="192"/>
      <c r="R135" s="192"/>
      <c r="S135" s="192"/>
      <c r="T135" s="19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87" t="s">
        <v>156</v>
      </c>
      <c r="AU135" s="187" t="s">
        <v>85</v>
      </c>
      <c r="AV135" s="13" t="s">
        <v>85</v>
      </c>
      <c r="AW135" s="13" t="s">
        <v>31</v>
      </c>
      <c r="AX135" s="13" t="s">
        <v>75</v>
      </c>
      <c r="AY135" s="187" t="s">
        <v>129</v>
      </c>
    </row>
    <row r="136" s="14" customFormat="1">
      <c r="A136" s="14"/>
      <c r="B136" s="202"/>
      <c r="C136" s="14"/>
      <c r="D136" s="186" t="s">
        <v>156</v>
      </c>
      <c r="E136" s="203" t="s">
        <v>1</v>
      </c>
      <c r="F136" s="204" t="s">
        <v>219</v>
      </c>
      <c r="G136" s="14"/>
      <c r="H136" s="205">
        <v>360</v>
      </c>
      <c r="I136" s="206"/>
      <c r="J136" s="14"/>
      <c r="K136" s="14"/>
      <c r="L136" s="202"/>
      <c r="M136" s="207"/>
      <c r="N136" s="208"/>
      <c r="O136" s="208"/>
      <c r="P136" s="208"/>
      <c r="Q136" s="208"/>
      <c r="R136" s="208"/>
      <c r="S136" s="208"/>
      <c r="T136" s="20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03" t="s">
        <v>156</v>
      </c>
      <c r="AU136" s="203" t="s">
        <v>85</v>
      </c>
      <c r="AV136" s="14" t="s">
        <v>149</v>
      </c>
      <c r="AW136" s="14" t="s">
        <v>31</v>
      </c>
      <c r="AX136" s="14" t="s">
        <v>83</v>
      </c>
      <c r="AY136" s="203" t="s">
        <v>129</v>
      </c>
    </row>
    <row r="137" s="2" customFormat="1" ht="24.15" customHeight="1">
      <c r="A137" s="38"/>
      <c r="B137" s="171"/>
      <c r="C137" s="172" t="s">
        <v>149</v>
      </c>
      <c r="D137" s="172" t="s">
        <v>132</v>
      </c>
      <c r="E137" s="173" t="s">
        <v>220</v>
      </c>
      <c r="F137" s="174" t="s">
        <v>221</v>
      </c>
      <c r="G137" s="175" t="s">
        <v>175</v>
      </c>
      <c r="H137" s="176">
        <v>1</v>
      </c>
      <c r="I137" s="177"/>
      <c r="J137" s="178">
        <f>ROUND(I137*H137,2)</f>
        <v>0</v>
      </c>
      <c r="K137" s="174" t="s">
        <v>187</v>
      </c>
      <c r="L137" s="39"/>
      <c r="M137" s="179" t="s">
        <v>1</v>
      </c>
      <c r="N137" s="180" t="s">
        <v>40</v>
      </c>
      <c r="O137" s="77"/>
      <c r="P137" s="181">
        <f>O137*H137</f>
        <v>0</v>
      </c>
      <c r="Q137" s="181">
        <v>0</v>
      </c>
      <c r="R137" s="181">
        <f>Q137*H137</f>
        <v>0</v>
      </c>
      <c r="S137" s="181">
        <v>0</v>
      </c>
      <c r="T137" s="18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83" t="s">
        <v>149</v>
      </c>
      <c r="AT137" s="183" t="s">
        <v>132</v>
      </c>
      <c r="AU137" s="183" t="s">
        <v>85</v>
      </c>
      <c r="AY137" s="19" t="s">
        <v>129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9" t="s">
        <v>83</v>
      </c>
      <c r="BK137" s="184">
        <f>ROUND(I137*H137,2)</f>
        <v>0</v>
      </c>
      <c r="BL137" s="19" t="s">
        <v>149</v>
      </c>
      <c r="BM137" s="183" t="s">
        <v>222</v>
      </c>
    </row>
    <row r="138" s="13" customFormat="1">
      <c r="A138" s="13"/>
      <c r="B138" s="185"/>
      <c r="C138" s="13"/>
      <c r="D138" s="186" t="s">
        <v>156</v>
      </c>
      <c r="E138" s="187" t="s">
        <v>1</v>
      </c>
      <c r="F138" s="188" t="s">
        <v>223</v>
      </c>
      <c r="G138" s="13"/>
      <c r="H138" s="189">
        <v>1</v>
      </c>
      <c r="I138" s="190"/>
      <c r="J138" s="13"/>
      <c r="K138" s="13"/>
      <c r="L138" s="185"/>
      <c r="M138" s="191"/>
      <c r="N138" s="192"/>
      <c r="O138" s="192"/>
      <c r="P138" s="192"/>
      <c r="Q138" s="192"/>
      <c r="R138" s="192"/>
      <c r="S138" s="192"/>
      <c r="T138" s="19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7" t="s">
        <v>156</v>
      </c>
      <c r="AU138" s="187" t="s">
        <v>85</v>
      </c>
      <c r="AV138" s="13" t="s">
        <v>85</v>
      </c>
      <c r="AW138" s="13" t="s">
        <v>31</v>
      </c>
      <c r="AX138" s="13" t="s">
        <v>83</v>
      </c>
      <c r="AY138" s="187" t="s">
        <v>129</v>
      </c>
    </row>
    <row r="139" s="2" customFormat="1" ht="16.5" customHeight="1">
      <c r="A139" s="38"/>
      <c r="B139" s="171"/>
      <c r="C139" s="172" t="s">
        <v>128</v>
      </c>
      <c r="D139" s="172" t="s">
        <v>132</v>
      </c>
      <c r="E139" s="173" t="s">
        <v>224</v>
      </c>
      <c r="F139" s="174" t="s">
        <v>225</v>
      </c>
      <c r="G139" s="175" t="s">
        <v>175</v>
      </c>
      <c r="H139" s="176">
        <v>1</v>
      </c>
      <c r="I139" s="177"/>
      <c r="J139" s="178">
        <f>ROUND(I139*H139,2)</f>
        <v>0</v>
      </c>
      <c r="K139" s="174" t="s">
        <v>187</v>
      </c>
      <c r="L139" s="39"/>
      <c r="M139" s="179" t="s">
        <v>1</v>
      </c>
      <c r="N139" s="180" t="s">
        <v>40</v>
      </c>
      <c r="O139" s="77"/>
      <c r="P139" s="181">
        <f>O139*H139</f>
        <v>0</v>
      </c>
      <c r="Q139" s="181">
        <v>0</v>
      </c>
      <c r="R139" s="181">
        <f>Q139*H139</f>
        <v>0</v>
      </c>
      <c r="S139" s="181">
        <v>0</v>
      </c>
      <c r="T139" s="18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83" t="s">
        <v>149</v>
      </c>
      <c r="AT139" s="183" t="s">
        <v>132</v>
      </c>
      <c r="AU139" s="183" t="s">
        <v>85</v>
      </c>
      <c r="AY139" s="19" t="s">
        <v>129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9" t="s">
        <v>83</v>
      </c>
      <c r="BK139" s="184">
        <f>ROUND(I139*H139,2)</f>
        <v>0</v>
      </c>
      <c r="BL139" s="19" t="s">
        <v>149</v>
      </c>
      <c r="BM139" s="183" t="s">
        <v>226</v>
      </c>
    </row>
    <row r="140" s="2" customFormat="1" ht="24.15" customHeight="1">
      <c r="A140" s="38"/>
      <c r="B140" s="171"/>
      <c r="C140" s="172" t="s">
        <v>158</v>
      </c>
      <c r="D140" s="172" t="s">
        <v>132</v>
      </c>
      <c r="E140" s="173" t="s">
        <v>227</v>
      </c>
      <c r="F140" s="174" t="s">
        <v>228</v>
      </c>
      <c r="G140" s="175" t="s">
        <v>205</v>
      </c>
      <c r="H140" s="176">
        <v>893.39999999999998</v>
      </c>
      <c r="I140" s="177"/>
      <c r="J140" s="178">
        <f>ROUND(I140*H140,2)</f>
        <v>0</v>
      </c>
      <c r="K140" s="174" t="s">
        <v>142</v>
      </c>
      <c r="L140" s="39"/>
      <c r="M140" s="179" t="s">
        <v>1</v>
      </c>
      <c r="N140" s="180" t="s">
        <v>40</v>
      </c>
      <c r="O140" s="77"/>
      <c r="P140" s="181">
        <f>O140*H140</f>
        <v>0</v>
      </c>
      <c r="Q140" s="181">
        <v>0</v>
      </c>
      <c r="R140" s="181">
        <f>Q140*H140</f>
        <v>0</v>
      </c>
      <c r="S140" s="181">
        <v>0.255</v>
      </c>
      <c r="T140" s="182">
        <f>S140*H140</f>
        <v>227.81700000000001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83" t="s">
        <v>149</v>
      </c>
      <c r="AT140" s="183" t="s">
        <v>132</v>
      </c>
      <c r="AU140" s="183" t="s">
        <v>85</v>
      </c>
      <c r="AY140" s="19" t="s">
        <v>129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9" t="s">
        <v>83</v>
      </c>
      <c r="BK140" s="184">
        <f>ROUND(I140*H140,2)</f>
        <v>0</v>
      </c>
      <c r="BL140" s="19" t="s">
        <v>149</v>
      </c>
      <c r="BM140" s="183" t="s">
        <v>229</v>
      </c>
    </row>
    <row r="141" s="15" customFormat="1">
      <c r="A141" s="15"/>
      <c r="B141" s="210"/>
      <c r="C141" s="15"/>
      <c r="D141" s="186" t="s">
        <v>156</v>
      </c>
      <c r="E141" s="211" t="s">
        <v>1</v>
      </c>
      <c r="F141" s="212" t="s">
        <v>230</v>
      </c>
      <c r="G141" s="15"/>
      <c r="H141" s="211" t="s">
        <v>1</v>
      </c>
      <c r="I141" s="213"/>
      <c r="J141" s="15"/>
      <c r="K141" s="15"/>
      <c r="L141" s="210"/>
      <c r="M141" s="214"/>
      <c r="N141" s="215"/>
      <c r="O141" s="215"/>
      <c r="P141" s="215"/>
      <c r="Q141" s="215"/>
      <c r="R141" s="215"/>
      <c r="S141" s="215"/>
      <c r="T141" s="216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11" t="s">
        <v>156</v>
      </c>
      <c r="AU141" s="211" t="s">
        <v>85</v>
      </c>
      <c r="AV141" s="15" t="s">
        <v>83</v>
      </c>
      <c r="AW141" s="15" t="s">
        <v>31</v>
      </c>
      <c r="AX141" s="15" t="s">
        <v>75</v>
      </c>
      <c r="AY141" s="211" t="s">
        <v>129</v>
      </c>
    </row>
    <row r="142" s="13" customFormat="1">
      <c r="A142" s="13"/>
      <c r="B142" s="185"/>
      <c r="C142" s="13"/>
      <c r="D142" s="186" t="s">
        <v>156</v>
      </c>
      <c r="E142" s="187" t="s">
        <v>1</v>
      </c>
      <c r="F142" s="188" t="s">
        <v>231</v>
      </c>
      <c r="G142" s="13"/>
      <c r="H142" s="189">
        <v>161.40000000000001</v>
      </c>
      <c r="I142" s="190"/>
      <c r="J142" s="13"/>
      <c r="K142" s="13"/>
      <c r="L142" s="185"/>
      <c r="M142" s="191"/>
      <c r="N142" s="192"/>
      <c r="O142" s="192"/>
      <c r="P142" s="192"/>
      <c r="Q142" s="192"/>
      <c r="R142" s="192"/>
      <c r="S142" s="192"/>
      <c r="T142" s="19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7" t="s">
        <v>156</v>
      </c>
      <c r="AU142" s="187" t="s">
        <v>85</v>
      </c>
      <c r="AV142" s="13" t="s">
        <v>85</v>
      </c>
      <c r="AW142" s="13" t="s">
        <v>31</v>
      </c>
      <c r="AX142" s="13" t="s">
        <v>75</v>
      </c>
      <c r="AY142" s="187" t="s">
        <v>129</v>
      </c>
    </row>
    <row r="143" s="13" customFormat="1">
      <c r="A143" s="13"/>
      <c r="B143" s="185"/>
      <c r="C143" s="13"/>
      <c r="D143" s="186" t="s">
        <v>156</v>
      </c>
      <c r="E143" s="187" t="s">
        <v>1</v>
      </c>
      <c r="F143" s="188" t="s">
        <v>232</v>
      </c>
      <c r="G143" s="13"/>
      <c r="H143" s="189">
        <v>269.5</v>
      </c>
      <c r="I143" s="190"/>
      <c r="J143" s="13"/>
      <c r="K143" s="13"/>
      <c r="L143" s="185"/>
      <c r="M143" s="191"/>
      <c r="N143" s="192"/>
      <c r="O143" s="192"/>
      <c r="P143" s="192"/>
      <c r="Q143" s="192"/>
      <c r="R143" s="192"/>
      <c r="S143" s="192"/>
      <c r="T143" s="19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7" t="s">
        <v>156</v>
      </c>
      <c r="AU143" s="187" t="s">
        <v>85</v>
      </c>
      <c r="AV143" s="13" t="s">
        <v>85</v>
      </c>
      <c r="AW143" s="13" t="s">
        <v>31</v>
      </c>
      <c r="AX143" s="13" t="s">
        <v>75</v>
      </c>
      <c r="AY143" s="187" t="s">
        <v>129</v>
      </c>
    </row>
    <row r="144" s="16" customFormat="1">
      <c r="A144" s="16"/>
      <c r="B144" s="217"/>
      <c r="C144" s="16"/>
      <c r="D144" s="186" t="s">
        <v>156</v>
      </c>
      <c r="E144" s="218" t="s">
        <v>1</v>
      </c>
      <c r="F144" s="219" t="s">
        <v>233</v>
      </c>
      <c r="G144" s="16"/>
      <c r="H144" s="220">
        <v>430.89999999999998</v>
      </c>
      <c r="I144" s="221"/>
      <c r="J144" s="16"/>
      <c r="K144" s="16"/>
      <c r="L144" s="217"/>
      <c r="M144" s="222"/>
      <c r="N144" s="223"/>
      <c r="O144" s="223"/>
      <c r="P144" s="223"/>
      <c r="Q144" s="223"/>
      <c r="R144" s="223"/>
      <c r="S144" s="223"/>
      <c r="T144" s="224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T144" s="218" t="s">
        <v>156</v>
      </c>
      <c r="AU144" s="218" t="s">
        <v>85</v>
      </c>
      <c r="AV144" s="16" t="s">
        <v>146</v>
      </c>
      <c r="AW144" s="16" t="s">
        <v>31</v>
      </c>
      <c r="AX144" s="16" t="s">
        <v>75</v>
      </c>
      <c r="AY144" s="218" t="s">
        <v>129</v>
      </c>
    </row>
    <row r="145" s="15" customFormat="1">
      <c r="A145" s="15"/>
      <c r="B145" s="210"/>
      <c r="C145" s="15"/>
      <c r="D145" s="186" t="s">
        <v>156</v>
      </c>
      <c r="E145" s="211" t="s">
        <v>1</v>
      </c>
      <c r="F145" s="212" t="s">
        <v>234</v>
      </c>
      <c r="G145" s="15"/>
      <c r="H145" s="211" t="s">
        <v>1</v>
      </c>
      <c r="I145" s="213"/>
      <c r="J145" s="15"/>
      <c r="K145" s="15"/>
      <c r="L145" s="210"/>
      <c r="M145" s="214"/>
      <c r="N145" s="215"/>
      <c r="O145" s="215"/>
      <c r="P145" s="215"/>
      <c r="Q145" s="215"/>
      <c r="R145" s="215"/>
      <c r="S145" s="215"/>
      <c r="T145" s="216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11" t="s">
        <v>156</v>
      </c>
      <c r="AU145" s="211" t="s">
        <v>85</v>
      </c>
      <c r="AV145" s="15" t="s">
        <v>83</v>
      </c>
      <c r="AW145" s="15" t="s">
        <v>31</v>
      </c>
      <c r="AX145" s="15" t="s">
        <v>75</v>
      </c>
      <c r="AY145" s="211" t="s">
        <v>129</v>
      </c>
    </row>
    <row r="146" s="13" customFormat="1">
      <c r="A146" s="13"/>
      <c r="B146" s="185"/>
      <c r="C146" s="13"/>
      <c r="D146" s="186" t="s">
        <v>156</v>
      </c>
      <c r="E146" s="187" t="s">
        <v>1</v>
      </c>
      <c r="F146" s="188" t="s">
        <v>235</v>
      </c>
      <c r="G146" s="13"/>
      <c r="H146" s="189">
        <v>228</v>
      </c>
      <c r="I146" s="190"/>
      <c r="J146" s="13"/>
      <c r="K146" s="13"/>
      <c r="L146" s="185"/>
      <c r="M146" s="191"/>
      <c r="N146" s="192"/>
      <c r="O146" s="192"/>
      <c r="P146" s="192"/>
      <c r="Q146" s="192"/>
      <c r="R146" s="192"/>
      <c r="S146" s="192"/>
      <c r="T146" s="19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87" t="s">
        <v>156</v>
      </c>
      <c r="AU146" s="187" t="s">
        <v>85</v>
      </c>
      <c r="AV146" s="13" t="s">
        <v>85</v>
      </c>
      <c r="AW146" s="13" t="s">
        <v>31</v>
      </c>
      <c r="AX146" s="13" t="s">
        <v>75</v>
      </c>
      <c r="AY146" s="187" t="s">
        <v>129</v>
      </c>
    </row>
    <row r="147" s="13" customFormat="1">
      <c r="A147" s="13"/>
      <c r="B147" s="185"/>
      <c r="C147" s="13"/>
      <c r="D147" s="186" t="s">
        <v>156</v>
      </c>
      <c r="E147" s="187" t="s">
        <v>1</v>
      </c>
      <c r="F147" s="188" t="s">
        <v>236</v>
      </c>
      <c r="G147" s="13"/>
      <c r="H147" s="189">
        <v>234.5</v>
      </c>
      <c r="I147" s="190"/>
      <c r="J147" s="13"/>
      <c r="K147" s="13"/>
      <c r="L147" s="185"/>
      <c r="M147" s="191"/>
      <c r="N147" s="192"/>
      <c r="O147" s="192"/>
      <c r="P147" s="192"/>
      <c r="Q147" s="192"/>
      <c r="R147" s="192"/>
      <c r="S147" s="192"/>
      <c r="T147" s="19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7" t="s">
        <v>156</v>
      </c>
      <c r="AU147" s="187" t="s">
        <v>85</v>
      </c>
      <c r="AV147" s="13" t="s">
        <v>85</v>
      </c>
      <c r="AW147" s="13" t="s">
        <v>31</v>
      </c>
      <c r="AX147" s="13" t="s">
        <v>75</v>
      </c>
      <c r="AY147" s="187" t="s">
        <v>129</v>
      </c>
    </row>
    <row r="148" s="16" customFormat="1">
      <c r="A148" s="16"/>
      <c r="B148" s="217"/>
      <c r="C148" s="16"/>
      <c r="D148" s="186" t="s">
        <v>156</v>
      </c>
      <c r="E148" s="218" t="s">
        <v>1</v>
      </c>
      <c r="F148" s="219" t="s">
        <v>233</v>
      </c>
      <c r="G148" s="16"/>
      <c r="H148" s="220">
        <v>462.5</v>
      </c>
      <c r="I148" s="221"/>
      <c r="J148" s="16"/>
      <c r="K148" s="16"/>
      <c r="L148" s="217"/>
      <c r="M148" s="222"/>
      <c r="N148" s="223"/>
      <c r="O148" s="223"/>
      <c r="P148" s="223"/>
      <c r="Q148" s="223"/>
      <c r="R148" s="223"/>
      <c r="S148" s="223"/>
      <c r="T148" s="224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T148" s="218" t="s">
        <v>156</v>
      </c>
      <c r="AU148" s="218" t="s">
        <v>85</v>
      </c>
      <c r="AV148" s="16" t="s">
        <v>146</v>
      </c>
      <c r="AW148" s="16" t="s">
        <v>31</v>
      </c>
      <c r="AX148" s="16" t="s">
        <v>75</v>
      </c>
      <c r="AY148" s="218" t="s">
        <v>129</v>
      </c>
    </row>
    <row r="149" s="14" customFormat="1">
      <c r="A149" s="14"/>
      <c r="B149" s="202"/>
      <c r="C149" s="14"/>
      <c r="D149" s="186" t="s">
        <v>156</v>
      </c>
      <c r="E149" s="203" t="s">
        <v>1</v>
      </c>
      <c r="F149" s="204" t="s">
        <v>219</v>
      </c>
      <c r="G149" s="14"/>
      <c r="H149" s="205">
        <v>893.39999999999998</v>
      </c>
      <c r="I149" s="206"/>
      <c r="J149" s="14"/>
      <c r="K149" s="14"/>
      <c r="L149" s="202"/>
      <c r="M149" s="207"/>
      <c r="N149" s="208"/>
      <c r="O149" s="208"/>
      <c r="P149" s="208"/>
      <c r="Q149" s="208"/>
      <c r="R149" s="208"/>
      <c r="S149" s="208"/>
      <c r="T149" s="20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03" t="s">
        <v>156</v>
      </c>
      <c r="AU149" s="203" t="s">
        <v>85</v>
      </c>
      <c r="AV149" s="14" t="s">
        <v>149</v>
      </c>
      <c r="AW149" s="14" t="s">
        <v>31</v>
      </c>
      <c r="AX149" s="14" t="s">
        <v>83</v>
      </c>
      <c r="AY149" s="203" t="s">
        <v>129</v>
      </c>
    </row>
    <row r="150" s="2" customFormat="1" ht="24.15" customHeight="1">
      <c r="A150" s="38"/>
      <c r="B150" s="171"/>
      <c r="C150" s="172" t="s">
        <v>164</v>
      </c>
      <c r="D150" s="172" t="s">
        <v>132</v>
      </c>
      <c r="E150" s="173" t="s">
        <v>237</v>
      </c>
      <c r="F150" s="174" t="s">
        <v>238</v>
      </c>
      <c r="G150" s="175" t="s">
        <v>205</v>
      </c>
      <c r="H150" s="176">
        <v>30.300000000000001</v>
      </c>
      <c r="I150" s="177"/>
      <c r="J150" s="178">
        <f>ROUND(I150*H150,2)</f>
        <v>0</v>
      </c>
      <c r="K150" s="174" t="s">
        <v>142</v>
      </c>
      <c r="L150" s="39"/>
      <c r="M150" s="179" t="s">
        <v>1</v>
      </c>
      <c r="N150" s="180" t="s">
        <v>40</v>
      </c>
      <c r="O150" s="77"/>
      <c r="P150" s="181">
        <f>O150*H150</f>
        <v>0</v>
      </c>
      <c r="Q150" s="181">
        <v>0</v>
      </c>
      <c r="R150" s="181">
        <f>Q150*H150</f>
        <v>0</v>
      </c>
      <c r="S150" s="181">
        <v>0.26000000000000001</v>
      </c>
      <c r="T150" s="182">
        <f>S150*H150</f>
        <v>7.8780000000000001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83" t="s">
        <v>149</v>
      </c>
      <c r="AT150" s="183" t="s">
        <v>132</v>
      </c>
      <c r="AU150" s="183" t="s">
        <v>85</v>
      </c>
      <c r="AY150" s="19" t="s">
        <v>129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9" t="s">
        <v>83</v>
      </c>
      <c r="BK150" s="184">
        <f>ROUND(I150*H150,2)</f>
        <v>0</v>
      </c>
      <c r="BL150" s="19" t="s">
        <v>149</v>
      </c>
      <c r="BM150" s="183" t="s">
        <v>239</v>
      </c>
    </row>
    <row r="151" s="13" customFormat="1">
      <c r="A151" s="13"/>
      <c r="B151" s="185"/>
      <c r="C151" s="13"/>
      <c r="D151" s="186" t="s">
        <v>156</v>
      </c>
      <c r="E151" s="187" t="s">
        <v>1</v>
      </c>
      <c r="F151" s="188" t="s">
        <v>240</v>
      </c>
      <c r="G151" s="13"/>
      <c r="H151" s="189">
        <v>30.300000000000001</v>
      </c>
      <c r="I151" s="190"/>
      <c r="J151" s="13"/>
      <c r="K151" s="13"/>
      <c r="L151" s="185"/>
      <c r="M151" s="191"/>
      <c r="N151" s="192"/>
      <c r="O151" s="192"/>
      <c r="P151" s="192"/>
      <c r="Q151" s="192"/>
      <c r="R151" s="192"/>
      <c r="S151" s="192"/>
      <c r="T151" s="19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7" t="s">
        <v>156</v>
      </c>
      <c r="AU151" s="187" t="s">
        <v>85</v>
      </c>
      <c r="AV151" s="13" t="s">
        <v>85</v>
      </c>
      <c r="AW151" s="13" t="s">
        <v>31</v>
      </c>
      <c r="AX151" s="13" t="s">
        <v>83</v>
      </c>
      <c r="AY151" s="187" t="s">
        <v>129</v>
      </c>
    </row>
    <row r="152" s="2" customFormat="1" ht="16.5" customHeight="1">
      <c r="A152" s="38"/>
      <c r="B152" s="171"/>
      <c r="C152" s="172" t="s">
        <v>168</v>
      </c>
      <c r="D152" s="172" t="s">
        <v>132</v>
      </c>
      <c r="E152" s="173" t="s">
        <v>241</v>
      </c>
      <c r="F152" s="174" t="s">
        <v>242</v>
      </c>
      <c r="G152" s="175" t="s">
        <v>205</v>
      </c>
      <c r="H152" s="176">
        <v>135.19999999999999</v>
      </c>
      <c r="I152" s="177"/>
      <c r="J152" s="178">
        <f>ROUND(I152*H152,2)</f>
        <v>0</v>
      </c>
      <c r="K152" s="174" t="s">
        <v>142</v>
      </c>
      <c r="L152" s="39"/>
      <c r="M152" s="179" t="s">
        <v>1</v>
      </c>
      <c r="N152" s="180" t="s">
        <v>40</v>
      </c>
      <c r="O152" s="77"/>
      <c r="P152" s="181">
        <f>O152*H152</f>
        <v>0</v>
      </c>
      <c r="Q152" s="181">
        <v>0</v>
      </c>
      <c r="R152" s="181">
        <f>Q152*H152</f>
        <v>0</v>
      </c>
      <c r="S152" s="181">
        <v>0.098000000000000004</v>
      </c>
      <c r="T152" s="182">
        <f>S152*H152</f>
        <v>13.249599999999999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83" t="s">
        <v>149</v>
      </c>
      <c r="AT152" s="183" t="s">
        <v>132</v>
      </c>
      <c r="AU152" s="183" t="s">
        <v>85</v>
      </c>
      <c r="AY152" s="19" t="s">
        <v>129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9" t="s">
        <v>83</v>
      </c>
      <c r="BK152" s="184">
        <f>ROUND(I152*H152,2)</f>
        <v>0</v>
      </c>
      <c r="BL152" s="19" t="s">
        <v>149</v>
      </c>
      <c r="BM152" s="183" t="s">
        <v>243</v>
      </c>
    </row>
    <row r="153" s="13" customFormat="1">
      <c r="A153" s="13"/>
      <c r="B153" s="185"/>
      <c r="C153" s="13"/>
      <c r="D153" s="186" t="s">
        <v>156</v>
      </c>
      <c r="E153" s="187" t="s">
        <v>1</v>
      </c>
      <c r="F153" s="188" t="s">
        <v>244</v>
      </c>
      <c r="G153" s="13"/>
      <c r="H153" s="189">
        <v>57.399999999999999</v>
      </c>
      <c r="I153" s="190"/>
      <c r="J153" s="13"/>
      <c r="K153" s="13"/>
      <c r="L153" s="185"/>
      <c r="M153" s="191"/>
      <c r="N153" s="192"/>
      <c r="O153" s="192"/>
      <c r="P153" s="192"/>
      <c r="Q153" s="192"/>
      <c r="R153" s="192"/>
      <c r="S153" s="192"/>
      <c r="T153" s="19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7" t="s">
        <v>156</v>
      </c>
      <c r="AU153" s="187" t="s">
        <v>85</v>
      </c>
      <c r="AV153" s="13" t="s">
        <v>85</v>
      </c>
      <c r="AW153" s="13" t="s">
        <v>31</v>
      </c>
      <c r="AX153" s="13" t="s">
        <v>75</v>
      </c>
      <c r="AY153" s="187" t="s">
        <v>129</v>
      </c>
    </row>
    <row r="154" s="13" customFormat="1">
      <c r="A154" s="13"/>
      <c r="B154" s="185"/>
      <c r="C154" s="13"/>
      <c r="D154" s="186" t="s">
        <v>156</v>
      </c>
      <c r="E154" s="187" t="s">
        <v>1</v>
      </c>
      <c r="F154" s="188" t="s">
        <v>245</v>
      </c>
      <c r="G154" s="13"/>
      <c r="H154" s="189">
        <v>77.799999999999997</v>
      </c>
      <c r="I154" s="190"/>
      <c r="J154" s="13"/>
      <c r="K154" s="13"/>
      <c r="L154" s="185"/>
      <c r="M154" s="191"/>
      <c r="N154" s="192"/>
      <c r="O154" s="192"/>
      <c r="P154" s="192"/>
      <c r="Q154" s="192"/>
      <c r="R154" s="192"/>
      <c r="S154" s="192"/>
      <c r="T154" s="19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7" t="s">
        <v>156</v>
      </c>
      <c r="AU154" s="187" t="s">
        <v>85</v>
      </c>
      <c r="AV154" s="13" t="s">
        <v>85</v>
      </c>
      <c r="AW154" s="13" t="s">
        <v>31</v>
      </c>
      <c r="AX154" s="13" t="s">
        <v>75</v>
      </c>
      <c r="AY154" s="187" t="s">
        <v>129</v>
      </c>
    </row>
    <row r="155" s="14" customFormat="1">
      <c r="A155" s="14"/>
      <c r="B155" s="202"/>
      <c r="C155" s="14"/>
      <c r="D155" s="186" t="s">
        <v>156</v>
      </c>
      <c r="E155" s="203" t="s">
        <v>1</v>
      </c>
      <c r="F155" s="204" t="s">
        <v>219</v>
      </c>
      <c r="G155" s="14"/>
      <c r="H155" s="205">
        <v>135.19999999999999</v>
      </c>
      <c r="I155" s="206"/>
      <c r="J155" s="14"/>
      <c r="K155" s="14"/>
      <c r="L155" s="202"/>
      <c r="M155" s="207"/>
      <c r="N155" s="208"/>
      <c r="O155" s="208"/>
      <c r="P155" s="208"/>
      <c r="Q155" s="208"/>
      <c r="R155" s="208"/>
      <c r="S155" s="208"/>
      <c r="T155" s="20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03" t="s">
        <v>156</v>
      </c>
      <c r="AU155" s="203" t="s">
        <v>85</v>
      </c>
      <c r="AV155" s="14" t="s">
        <v>149</v>
      </c>
      <c r="AW155" s="14" t="s">
        <v>31</v>
      </c>
      <c r="AX155" s="14" t="s">
        <v>83</v>
      </c>
      <c r="AY155" s="203" t="s">
        <v>129</v>
      </c>
    </row>
    <row r="156" s="2" customFormat="1" ht="16.5" customHeight="1">
      <c r="A156" s="38"/>
      <c r="B156" s="171"/>
      <c r="C156" s="172" t="s">
        <v>172</v>
      </c>
      <c r="D156" s="172" t="s">
        <v>132</v>
      </c>
      <c r="E156" s="173" t="s">
        <v>246</v>
      </c>
      <c r="F156" s="174" t="s">
        <v>247</v>
      </c>
      <c r="G156" s="175" t="s">
        <v>205</v>
      </c>
      <c r="H156" s="176">
        <v>71.400000000000006</v>
      </c>
      <c r="I156" s="177"/>
      <c r="J156" s="178">
        <f>ROUND(I156*H156,2)</f>
        <v>0</v>
      </c>
      <c r="K156" s="174" t="s">
        <v>187</v>
      </c>
      <c r="L156" s="39"/>
      <c r="M156" s="179" t="s">
        <v>1</v>
      </c>
      <c r="N156" s="180" t="s">
        <v>40</v>
      </c>
      <c r="O156" s="77"/>
      <c r="P156" s="181">
        <f>O156*H156</f>
        <v>0</v>
      </c>
      <c r="Q156" s="181">
        <v>0</v>
      </c>
      <c r="R156" s="181">
        <f>Q156*H156</f>
        <v>0</v>
      </c>
      <c r="S156" s="181">
        <v>0.22</v>
      </c>
      <c r="T156" s="182">
        <f>S156*H156</f>
        <v>15.708000000000002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83" t="s">
        <v>149</v>
      </c>
      <c r="AT156" s="183" t="s">
        <v>132</v>
      </c>
      <c r="AU156" s="183" t="s">
        <v>85</v>
      </c>
      <c r="AY156" s="19" t="s">
        <v>129</v>
      </c>
      <c r="BE156" s="184">
        <f>IF(N156="základní",J156,0)</f>
        <v>0</v>
      </c>
      <c r="BF156" s="184">
        <f>IF(N156="snížená",J156,0)</f>
        <v>0</v>
      </c>
      <c r="BG156" s="184">
        <f>IF(N156="zákl. přenesená",J156,0)</f>
        <v>0</v>
      </c>
      <c r="BH156" s="184">
        <f>IF(N156="sníž. přenesená",J156,0)</f>
        <v>0</v>
      </c>
      <c r="BI156" s="184">
        <f>IF(N156="nulová",J156,0)</f>
        <v>0</v>
      </c>
      <c r="BJ156" s="19" t="s">
        <v>83</v>
      </c>
      <c r="BK156" s="184">
        <f>ROUND(I156*H156,2)</f>
        <v>0</v>
      </c>
      <c r="BL156" s="19" t="s">
        <v>149</v>
      </c>
      <c r="BM156" s="183" t="s">
        <v>248</v>
      </c>
    </row>
    <row r="157" s="15" customFormat="1">
      <c r="A157" s="15"/>
      <c r="B157" s="210"/>
      <c r="C157" s="15"/>
      <c r="D157" s="186" t="s">
        <v>156</v>
      </c>
      <c r="E157" s="211" t="s">
        <v>1</v>
      </c>
      <c r="F157" s="212" t="s">
        <v>249</v>
      </c>
      <c r="G157" s="15"/>
      <c r="H157" s="211" t="s">
        <v>1</v>
      </c>
      <c r="I157" s="213"/>
      <c r="J157" s="15"/>
      <c r="K157" s="15"/>
      <c r="L157" s="210"/>
      <c r="M157" s="214"/>
      <c r="N157" s="215"/>
      <c r="O157" s="215"/>
      <c r="P157" s="215"/>
      <c r="Q157" s="215"/>
      <c r="R157" s="215"/>
      <c r="S157" s="215"/>
      <c r="T157" s="216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11" t="s">
        <v>156</v>
      </c>
      <c r="AU157" s="211" t="s">
        <v>85</v>
      </c>
      <c r="AV157" s="15" t="s">
        <v>83</v>
      </c>
      <c r="AW157" s="15" t="s">
        <v>31</v>
      </c>
      <c r="AX157" s="15" t="s">
        <v>75</v>
      </c>
      <c r="AY157" s="211" t="s">
        <v>129</v>
      </c>
    </row>
    <row r="158" s="13" customFormat="1">
      <c r="A158" s="13"/>
      <c r="B158" s="185"/>
      <c r="C158" s="13"/>
      <c r="D158" s="186" t="s">
        <v>156</v>
      </c>
      <c r="E158" s="187" t="s">
        <v>1</v>
      </c>
      <c r="F158" s="188" t="s">
        <v>250</v>
      </c>
      <c r="G158" s="13"/>
      <c r="H158" s="189">
        <v>9.3000000000000007</v>
      </c>
      <c r="I158" s="190"/>
      <c r="J158" s="13"/>
      <c r="K158" s="13"/>
      <c r="L158" s="185"/>
      <c r="M158" s="191"/>
      <c r="N158" s="192"/>
      <c r="O158" s="192"/>
      <c r="P158" s="192"/>
      <c r="Q158" s="192"/>
      <c r="R158" s="192"/>
      <c r="S158" s="192"/>
      <c r="T158" s="19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87" t="s">
        <v>156</v>
      </c>
      <c r="AU158" s="187" t="s">
        <v>85</v>
      </c>
      <c r="AV158" s="13" t="s">
        <v>85</v>
      </c>
      <c r="AW158" s="13" t="s">
        <v>31</v>
      </c>
      <c r="AX158" s="13" t="s">
        <v>75</v>
      </c>
      <c r="AY158" s="187" t="s">
        <v>129</v>
      </c>
    </row>
    <row r="159" s="13" customFormat="1">
      <c r="A159" s="13"/>
      <c r="B159" s="185"/>
      <c r="C159" s="13"/>
      <c r="D159" s="186" t="s">
        <v>156</v>
      </c>
      <c r="E159" s="187" t="s">
        <v>1</v>
      </c>
      <c r="F159" s="188" t="s">
        <v>251</v>
      </c>
      <c r="G159" s="13"/>
      <c r="H159" s="189">
        <v>13.1</v>
      </c>
      <c r="I159" s="190"/>
      <c r="J159" s="13"/>
      <c r="K159" s="13"/>
      <c r="L159" s="185"/>
      <c r="M159" s="191"/>
      <c r="N159" s="192"/>
      <c r="O159" s="192"/>
      <c r="P159" s="192"/>
      <c r="Q159" s="192"/>
      <c r="R159" s="192"/>
      <c r="S159" s="192"/>
      <c r="T159" s="19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87" t="s">
        <v>156</v>
      </c>
      <c r="AU159" s="187" t="s">
        <v>85</v>
      </c>
      <c r="AV159" s="13" t="s">
        <v>85</v>
      </c>
      <c r="AW159" s="13" t="s">
        <v>31</v>
      </c>
      <c r="AX159" s="13" t="s">
        <v>75</v>
      </c>
      <c r="AY159" s="187" t="s">
        <v>129</v>
      </c>
    </row>
    <row r="160" s="13" customFormat="1">
      <c r="A160" s="13"/>
      <c r="B160" s="185"/>
      <c r="C160" s="13"/>
      <c r="D160" s="186" t="s">
        <v>156</v>
      </c>
      <c r="E160" s="187" t="s">
        <v>1</v>
      </c>
      <c r="F160" s="188" t="s">
        <v>252</v>
      </c>
      <c r="G160" s="13"/>
      <c r="H160" s="189">
        <v>14</v>
      </c>
      <c r="I160" s="190"/>
      <c r="J160" s="13"/>
      <c r="K160" s="13"/>
      <c r="L160" s="185"/>
      <c r="M160" s="191"/>
      <c r="N160" s="192"/>
      <c r="O160" s="192"/>
      <c r="P160" s="192"/>
      <c r="Q160" s="192"/>
      <c r="R160" s="192"/>
      <c r="S160" s="192"/>
      <c r="T160" s="19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87" t="s">
        <v>156</v>
      </c>
      <c r="AU160" s="187" t="s">
        <v>85</v>
      </c>
      <c r="AV160" s="13" t="s">
        <v>85</v>
      </c>
      <c r="AW160" s="13" t="s">
        <v>31</v>
      </c>
      <c r="AX160" s="13" t="s">
        <v>75</v>
      </c>
      <c r="AY160" s="187" t="s">
        <v>129</v>
      </c>
    </row>
    <row r="161" s="13" customFormat="1">
      <c r="A161" s="13"/>
      <c r="B161" s="185"/>
      <c r="C161" s="13"/>
      <c r="D161" s="186" t="s">
        <v>156</v>
      </c>
      <c r="E161" s="187" t="s">
        <v>1</v>
      </c>
      <c r="F161" s="188" t="s">
        <v>253</v>
      </c>
      <c r="G161" s="13"/>
      <c r="H161" s="189">
        <v>35</v>
      </c>
      <c r="I161" s="190"/>
      <c r="J161" s="13"/>
      <c r="K161" s="13"/>
      <c r="L161" s="185"/>
      <c r="M161" s="191"/>
      <c r="N161" s="192"/>
      <c r="O161" s="192"/>
      <c r="P161" s="192"/>
      <c r="Q161" s="192"/>
      <c r="R161" s="192"/>
      <c r="S161" s="192"/>
      <c r="T161" s="19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87" t="s">
        <v>156</v>
      </c>
      <c r="AU161" s="187" t="s">
        <v>85</v>
      </c>
      <c r="AV161" s="13" t="s">
        <v>85</v>
      </c>
      <c r="AW161" s="13" t="s">
        <v>31</v>
      </c>
      <c r="AX161" s="13" t="s">
        <v>75</v>
      </c>
      <c r="AY161" s="187" t="s">
        <v>129</v>
      </c>
    </row>
    <row r="162" s="14" customFormat="1">
      <c r="A162" s="14"/>
      <c r="B162" s="202"/>
      <c r="C162" s="14"/>
      <c r="D162" s="186" t="s">
        <v>156</v>
      </c>
      <c r="E162" s="203" t="s">
        <v>1</v>
      </c>
      <c r="F162" s="204" t="s">
        <v>219</v>
      </c>
      <c r="G162" s="14"/>
      <c r="H162" s="205">
        <v>71.400000000000006</v>
      </c>
      <c r="I162" s="206"/>
      <c r="J162" s="14"/>
      <c r="K162" s="14"/>
      <c r="L162" s="202"/>
      <c r="M162" s="207"/>
      <c r="N162" s="208"/>
      <c r="O162" s="208"/>
      <c r="P162" s="208"/>
      <c r="Q162" s="208"/>
      <c r="R162" s="208"/>
      <c r="S162" s="208"/>
      <c r="T162" s="20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03" t="s">
        <v>156</v>
      </c>
      <c r="AU162" s="203" t="s">
        <v>85</v>
      </c>
      <c r="AV162" s="14" t="s">
        <v>149</v>
      </c>
      <c r="AW162" s="14" t="s">
        <v>31</v>
      </c>
      <c r="AX162" s="14" t="s">
        <v>83</v>
      </c>
      <c r="AY162" s="203" t="s">
        <v>129</v>
      </c>
    </row>
    <row r="163" s="2" customFormat="1" ht="24.15" customHeight="1">
      <c r="A163" s="38"/>
      <c r="B163" s="171"/>
      <c r="C163" s="172" t="s">
        <v>254</v>
      </c>
      <c r="D163" s="172" t="s">
        <v>132</v>
      </c>
      <c r="E163" s="173" t="s">
        <v>255</v>
      </c>
      <c r="F163" s="174" t="s">
        <v>256</v>
      </c>
      <c r="G163" s="175" t="s">
        <v>205</v>
      </c>
      <c r="H163" s="176">
        <v>1730.5</v>
      </c>
      <c r="I163" s="177"/>
      <c r="J163" s="178">
        <f>ROUND(I163*H163,2)</f>
        <v>0</v>
      </c>
      <c r="K163" s="174" t="s">
        <v>187</v>
      </c>
      <c r="L163" s="39"/>
      <c r="M163" s="179" t="s">
        <v>1</v>
      </c>
      <c r="N163" s="180" t="s">
        <v>40</v>
      </c>
      <c r="O163" s="77"/>
      <c r="P163" s="181">
        <f>O163*H163</f>
        <v>0</v>
      </c>
      <c r="Q163" s="181">
        <v>0</v>
      </c>
      <c r="R163" s="181">
        <f>Q163*H163</f>
        <v>0</v>
      </c>
      <c r="S163" s="181">
        <v>0.28999999999999998</v>
      </c>
      <c r="T163" s="182">
        <f>S163*H163</f>
        <v>501.84499999999997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83" t="s">
        <v>149</v>
      </c>
      <c r="AT163" s="183" t="s">
        <v>132</v>
      </c>
      <c r="AU163" s="183" t="s">
        <v>85</v>
      </c>
      <c r="AY163" s="19" t="s">
        <v>129</v>
      </c>
      <c r="BE163" s="184">
        <f>IF(N163="základní",J163,0)</f>
        <v>0</v>
      </c>
      <c r="BF163" s="184">
        <f>IF(N163="snížená",J163,0)</f>
        <v>0</v>
      </c>
      <c r="BG163" s="184">
        <f>IF(N163="zákl. přenesená",J163,0)</f>
        <v>0</v>
      </c>
      <c r="BH163" s="184">
        <f>IF(N163="sníž. přenesená",J163,0)</f>
        <v>0</v>
      </c>
      <c r="BI163" s="184">
        <f>IF(N163="nulová",J163,0)</f>
        <v>0</v>
      </c>
      <c r="BJ163" s="19" t="s">
        <v>83</v>
      </c>
      <c r="BK163" s="184">
        <f>ROUND(I163*H163,2)</f>
        <v>0</v>
      </c>
      <c r="BL163" s="19" t="s">
        <v>149</v>
      </c>
      <c r="BM163" s="183" t="s">
        <v>257</v>
      </c>
    </row>
    <row r="164" s="13" customFormat="1">
      <c r="A164" s="13"/>
      <c r="B164" s="185"/>
      <c r="C164" s="13"/>
      <c r="D164" s="186" t="s">
        <v>156</v>
      </c>
      <c r="E164" s="187" t="s">
        <v>1</v>
      </c>
      <c r="F164" s="188" t="s">
        <v>258</v>
      </c>
      <c r="G164" s="13"/>
      <c r="H164" s="189">
        <v>893.39999999999998</v>
      </c>
      <c r="I164" s="190"/>
      <c r="J164" s="13"/>
      <c r="K164" s="13"/>
      <c r="L164" s="185"/>
      <c r="M164" s="191"/>
      <c r="N164" s="192"/>
      <c r="O164" s="192"/>
      <c r="P164" s="192"/>
      <c r="Q164" s="192"/>
      <c r="R164" s="192"/>
      <c r="S164" s="192"/>
      <c r="T164" s="19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87" t="s">
        <v>156</v>
      </c>
      <c r="AU164" s="187" t="s">
        <v>85</v>
      </c>
      <c r="AV164" s="13" t="s">
        <v>85</v>
      </c>
      <c r="AW164" s="13" t="s">
        <v>31</v>
      </c>
      <c r="AX164" s="13" t="s">
        <v>75</v>
      </c>
      <c r="AY164" s="187" t="s">
        <v>129</v>
      </c>
    </row>
    <row r="165" s="13" customFormat="1">
      <c r="A165" s="13"/>
      <c r="B165" s="185"/>
      <c r="C165" s="13"/>
      <c r="D165" s="186" t="s">
        <v>156</v>
      </c>
      <c r="E165" s="187" t="s">
        <v>1</v>
      </c>
      <c r="F165" s="188" t="s">
        <v>259</v>
      </c>
      <c r="G165" s="13"/>
      <c r="H165" s="189">
        <v>30.300000000000001</v>
      </c>
      <c r="I165" s="190"/>
      <c r="J165" s="13"/>
      <c r="K165" s="13"/>
      <c r="L165" s="185"/>
      <c r="M165" s="191"/>
      <c r="N165" s="192"/>
      <c r="O165" s="192"/>
      <c r="P165" s="192"/>
      <c r="Q165" s="192"/>
      <c r="R165" s="192"/>
      <c r="S165" s="192"/>
      <c r="T165" s="19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87" t="s">
        <v>156</v>
      </c>
      <c r="AU165" s="187" t="s">
        <v>85</v>
      </c>
      <c r="AV165" s="13" t="s">
        <v>85</v>
      </c>
      <c r="AW165" s="13" t="s">
        <v>31</v>
      </c>
      <c r="AX165" s="13" t="s">
        <v>75</v>
      </c>
      <c r="AY165" s="187" t="s">
        <v>129</v>
      </c>
    </row>
    <row r="166" s="13" customFormat="1">
      <c r="A166" s="13"/>
      <c r="B166" s="185"/>
      <c r="C166" s="13"/>
      <c r="D166" s="186" t="s">
        <v>156</v>
      </c>
      <c r="E166" s="187" t="s">
        <v>1</v>
      </c>
      <c r="F166" s="188" t="s">
        <v>260</v>
      </c>
      <c r="G166" s="13"/>
      <c r="H166" s="189">
        <v>600.20000000000005</v>
      </c>
      <c r="I166" s="190"/>
      <c r="J166" s="13"/>
      <c r="K166" s="13"/>
      <c r="L166" s="185"/>
      <c r="M166" s="191"/>
      <c r="N166" s="192"/>
      <c r="O166" s="192"/>
      <c r="P166" s="192"/>
      <c r="Q166" s="192"/>
      <c r="R166" s="192"/>
      <c r="S166" s="192"/>
      <c r="T166" s="19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87" t="s">
        <v>156</v>
      </c>
      <c r="AU166" s="187" t="s">
        <v>85</v>
      </c>
      <c r="AV166" s="13" t="s">
        <v>85</v>
      </c>
      <c r="AW166" s="13" t="s">
        <v>31</v>
      </c>
      <c r="AX166" s="13" t="s">
        <v>75</v>
      </c>
      <c r="AY166" s="187" t="s">
        <v>129</v>
      </c>
    </row>
    <row r="167" s="13" customFormat="1">
      <c r="A167" s="13"/>
      <c r="B167" s="185"/>
      <c r="C167" s="13"/>
      <c r="D167" s="186" t="s">
        <v>156</v>
      </c>
      <c r="E167" s="187" t="s">
        <v>1</v>
      </c>
      <c r="F167" s="188" t="s">
        <v>261</v>
      </c>
      <c r="G167" s="13"/>
      <c r="H167" s="189">
        <v>135.19999999999999</v>
      </c>
      <c r="I167" s="190"/>
      <c r="J167" s="13"/>
      <c r="K167" s="13"/>
      <c r="L167" s="185"/>
      <c r="M167" s="191"/>
      <c r="N167" s="192"/>
      <c r="O167" s="192"/>
      <c r="P167" s="192"/>
      <c r="Q167" s="192"/>
      <c r="R167" s="192"/>
      <c r="S167" s="192"/>
      <c r="T167" s="19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7" t="s">
        <v>156</v>
      </c>
      <c r="AU167" s="187" t="s">
        <v>85</v>
      </c>
      <c r="AV167" s="13" t="s">
        <v>85</v>
      </c>
      <c r="AW167" s="13" t="s">
        <v>31</v>
      </c>
      <c r="AX167" s="13" t="s">
        <v>75</v>
      </c>
      <c r="AY167" s="187" t="s">
        <v>129</v>
      </c>
    </row>
    <row r="168" s="13" customFormat="1">
      <c r="A168" s="13"/>
      <c r="B168" s="185"/>
      <c r="C168" s="13"/>
      <c r="D168" s="186" t="s">
        <v>156</v>
      </c>
      <c r="E168" s="187" t="s">
        <v>1</v>
      </c>
      <c r="F168" s="188" t="s">
        <v>262</v>
      </c>
      <c r="G168" s="13"/>
      <c r="H168" s="189">
        <v>71.400000000000006</v>
      </c>
      <c r="I168" s="190"/>
      <c r="J168" s="13"/>
      <c r="K168" s="13"/>
      <c r="L168" s="185"/>
      <c r="M168" s="191"/>
      <c r="N168" s="192"/>
      <c r="O168" s="192"/>
      <c r="P168" s="192"/>
      <c r="Q168" s="192"/>
      <c r="R168" s="192"/>
      <c r="S168" s="192"/>
      <c r="T168" s="19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87" t="s">
        <v>156</v>
      </c>
      <c r="AU168" s="187" t="s">
        <v>85</v>
      </c>
      <c r="AV168" s="13" t="s">
        <v>85</v>
      </c>
      <c r="AW168" s="13" t="s">
        <v>31</v>
      </c>
      <c r="AX168" s="13" t="s">
        <v>75</v>
      </c>
      <c r="AY168" s="187" t="s">
        <v>129</v>
      </c>
    </row>
    <row r="169" s="14" customFormat="1">
      <c r="A169" s="14"/>
      <c r="B169" s="202"/>
      <c r="C169" s="14"/>
      <c r="D169" s="186" t="s">
        <v>156</v>
      </c>
      <c r="E169" s="203" t="s">
        <v>1</v>
      </c>
      <c r="F169" s="204" t="s">
        <v>219</v>
      </c>
      <c r="G169" s="14"/>
      <c r="H169" s="205">
        <v>1730.5</v>
      </c>
      <c r="I169" s="206"/>
      <c r="J169" s="14"/>
      <c r="K169" s="14"/>
      <c r="L169" s="202"/>
      <c r="M169" s="207"/>
      <c r="N169" s="208"/>
      <c r="O169" s="208"/>
      <c r="P169" s="208"/>
      <c r="Q169" s="208"/>
      <c r="R169" s="208"/>
      <c r="S169" s="208"/>
      <c r="T169" s="20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03" t="s">
        <v>156</v>
      </c>
      <c r="AU169" s="203" t="s">
        <v>85</v>
      </c>
      <c r="AV169" s="14" t="s">
        <v>149</v>
      </c>
      <c r="AW169" s="14" t="s">
        <v>31</v>
      </c>
      <c r="AX169" s="14" t="s">
        <v>83</v>
      </c>
      <c r="AY169" s="203" t="s">
        <v>129</v>
      </c>
    </row>
    <row r="170" s="2" customFormat="1" ht="24.15" customHeight="1">
      <c r="A170" s="38"/>
      <c r="B170" s="171"/>
      <c r="C170" s="172" t="s">
        <v>263</v>
      </c>
      <c r="D170" s="172" t="s">
        <v>132</v>
      </c>
      <c r="E170" s="173" t="s">
        <v>264</v>
      </c>
      <c r="F170" s="174" t="s">
        <v>265</v>
      </c>
      <c r="G170" s="175" t="s">
        <v>205</v>
      </c>
      <c r="H170" s="176">
        <v>600.20000000000005</v>
      </c>
      <c r="I170" s="177"/>
      <c r="J170" s="178">
        <f>ROUND(I170*H170,2)</f>
        <v>0</v>
      </c>
      <c r="K170" s="174" t="s">
        <v>187</v>
      </c>
      <c r="L170" s="39"/>
      <c r="M170" s="179" t="s">
        <v>1</v>
      </c>
      <c r="N170" s="180" t="s">
        <v>40</v>
      </c>
      <c r="O170" s="77"/>
      <c r="P170" s="181">
        <f>O170*H170</f>
        <v>0</v>
      </c>
      <c r="Q170" s="181">
        <v>0</v>
      </c>
      <c r="R170" s="181">
        <f>Q170*H170</f>
        <v>0</v>
      </c>
      <c r="S170" s="181">
        <v>0.23999999999999999</v>
      </c>
      <c r="T170" s="182">
        <f>S170*H170</f>
        <v>144.048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83" t="s">
        <v>149</v>
      </c>
      <c r="AT170" s="183" t="s">
        <v>132</v>
      </c>
      <c r="AU170" s="183" t="s">
        <v>85</v>
      </c>
      <c r="AY170" s="19" t="s">
        <v>129</v>
      </c>
      <c r="BE170" s="184">
        <f>IF(N170="základní",J170,0)</f>
        <v>0</v>
      </c>
      <c r="BF170" s="184">
        <f>IF(N170="snížená",J170,0)</f>
        <v>0</v>
      </c>
      <c r="BG170" s="184">
        <f>IF(N170="zákl. přenesená",J170,0)</f>
        <v>0</v>
      </c>
      <c r="BH170" s="184">
        <f>IF(N170="sníž. přenesená",J170,0)</f>
        <v>0</v>
      </c>
      <c r="BI170" s="184">
        <f>IF(N170="nulová",J170,0)</f>
        <v>0</v>
      </c>
      <c r="BJ170" s="19" t="s">
        <v>83</v>
      </c>
      <c r="BK170" s="184">
        <f>ROUND(I170*H170,2)</f>
        <v>0</v>
      </c>
      <c r="BL170" s="19" t="s">
        <v>149</v>
      </c>
      <c r="BM170" s="183" t="s">
        <v>266</v>
      </c>
    </row>
    <row r="171" s="13" customFormat="1">
      <c r="A171" s="13"/>
      <c r="B171" s="185"/>
      <c r="C171" s="13"/>
      <c r="D171" s="186" t="s">
        <v>156</v>
      </c>
      <c r="E171" s="187" t="s">
        <v>1</v>
      </c>
      <c r="F171" s="188" t="s">
        <v>267</v>
      </c>
      <c r="G171" s="13"/>
      <c r="H171" s="189">
        <v>71.299999999999997</v>
      </c>
      <c r="I171" s="190"/>
      <c r="J171" s="13"/>
      <c r="K171" s="13"/>
      <c r="L171" s="185"/>
      <c r="M171" s="191"/>
      <c r="N171" s="192"/>
      <c r="O171" s="192"/>
      <c r="P171" s="192"/>
      <c r="Q171" s="192"/>
      <c r="R171" s="192"/>
      <c r="S171" s="192"/>
      <c r="T171" s="19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87" t="s">
        <v>156</v>
      </c>
      <c r="AU171" s="187" t="s">
        <v>85</v>
      </c>
      <c r="AV171" s="13" t="s">
        <v>85</v>
      </c>
      <c r="AW171" s="13" t="s">
        <v>31</v>
      </c>
      <c r="AX171" s="13" t="s">
        <v>75</v>
      </c>
      <c r="AY171" s="187" t="s">
        <v>129</v>
      </c>
    </row>
    <row r="172" s="13" customFormat="1">
      <c r="A172" s="13"/>
      <c r="B172" s="185"/>
      <c r="C172" s="13"/>
      <c r="D172" s="186" t="s">
        <v>156</v>
      </c>
      <c r="E172" s="187" t="s">
        <v>1</v>
      </c>
      <c r="F172" s="188" t="s">
        <v>268</v>
      </c>
      <c r="G172" s="13"/>
      <c r="H172" s="189">
        <v>51.5</v>
      </c>
      <c r="I172" s="190"/>
      <c r="J172" s="13"/>
      <c r="K172" s="13"/>
      <c r="L172" s="185"/>
      <c r="M172" s="191"/>
      <c r="N172" s="192"/>
      <c r="O172" s="192"/>
      <c r="P172" s="192"/>
      <c r="Q172" s="192"/>
      <c r="R172" s="192"/>
      <c r="S172" s="192"/>
      <c r="T172" s="19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87" t="s">
        <v>156</v>
      </c>
      <c r="AU172" s="187" t="s">
        <v>85</v>
      </c>
      <c r="AV172" s="13" t="s">
        <v>85</v>
      </c>
      <c r="AW172" s="13" t="s">
        <v>31</v>
      </c>
      <c r="AX172" s="13" t="s">
        <v>75</v>
      </c>
      <c r="AY172" s="187" t="s">
        <v>129</v>
      </c>
    </row>
    <row r="173" s="13" customFormat="1">
      <c r="A173" s="13"/>
      <c r="B173" s="185"/>
      <c r="C173" s="13"/>
      <c r="D173" s="186" t="s">
        <v>156</v>
      </c>
      <c r="E173" s="187" t="s">
        <v>1</v>
      </c>
      <c r="F173" s="188" t="s">
        <v>269</v>
      </c>
      <c r="G173" s="13"/>
      <c r="H173" s="189">
        <v>157</v>
      </c>
      <c r="I173" s="190"/>
      <c r="J173" s="13"/>
      <c r="K173" s="13"/>
      <c r="L173" s="185"/>
      <c r="M173" s="191"/>
      <c r="N173" s="192"/>
      <c r="O173" s="192"/>
      <c r="P173" s="192"/>
      <c r="Q173" s="192"/>
      <c r="R173" s="192"/>
      <c r="S173" s="192"/>
      <c r="T173" s="19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87" t="s">
        <v>156</v>
      </c>
      <c r="AU173" s="187" t="s">
        <v>85</v>
      </c>
      <c r="AV173" s="13" t="s">
        <v>85</v>
      </c>
      <c r="AW173" s="13" t="s">
        <v>31</v>
      </c>
      <c r="AX173" s="13" t="s">
        <v>75</v>
      </c>
      <c r="AY173" s="187" t="s">
        <v>129</v>
      </c>
    </row>
    <row r="174" s="13" customFormat="1">
      <c r="A174" s="13"/>
      <c r="B174" s="185"/>
      <c r="C174" s="13"/>
      <c r="D174" s="186" t="s">
        <v>156</v>
      </c>
      <c r="E174" s="187" t="s">
        <v>1</v>
      </c>
      <c r="F174" s="188" t="s">
        <v>270</v>
      </c>
      <c r="G174" s="13"/>
      <c r="H174" s="189">
        <v>320.39999999999998</v>
      </c>
      <c r="I174" s="190"/>
      <c r="J174" s="13"/>
      <c r="K174" s="13"/>
      <c r="L174" s="185"/>
      <c r="M174" s="191"/>
      <c r="N174" s="192"/>
      <c r="O174" s="192"/>
      <c r="P174" s="192"/>
      <c r="Q174" s="192"/>
      <c r="R174" s="192"/>
      <c r="S174" s="192"/>
      <c r="T174" s="19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87" t="s">
        <v>156</v>
      </c>
      <c r="AU174" s="187" t="s">
        <v>85</v>
      </c>
      <c r="AV174" s="13" t="s">
        <v>85</v>
      </c>
      <c r="AW174" s="13" t="s">
        <v>31</v>
      </c>
      <c r="AX174" s="13" t="s">
        <v>75</v>
      </c>
      <c r="AY174" s="187" t="s">
        <v>129</v>
      </c>
    </row>
    <row r="175" s="14" customFormat="1">
      <c r="A175" s="14"/>
      <c r="B175" s="202"/>
      <c r="C175" s="14"/>
      <c r="D175" s="186" t="s">
        <v>156</v>
      </c>
      <c r="E175" s="203" t="s">
        <v>1</v>
      </c>
      <c r="F175" s="204" t="s">
        <v>219</v>
      </c>
      <c r="G175" s="14"/>
      <c r="H175" s="205">
        <v>600.20000000000005</v>
      </c>
      <c r="I175" s="206"/>
      <c r="J175" s="14"/>
      <c r="K175" s="14"/>
      <c r="L175" s="202"/>
      <c r="M175" s="207"/>
      <c r="N175" s="208"/>
      <c r="O175" s="208"/>
      <c r="P175" s="208"/>
      <c r="Q175" s="208"/>
      <c r="R175" s="208"/>
      <c r="S175" s="208"/>
      <c r="T175" s="20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03" t="s">
        <v>156</v>
      </c>
      <c r="AU175" s="203" t="s">
        <v>85</v>
      </c>
      <c r="AV175" s="14" t="s">
        <v>149</v>
      </c>
      <c r="AW175" s="14" t="s">
        <v>31</v>
      </c>
      <c r="AX175" s="14" t="s">
        <v>83</v>
      </c>
      <c r="AY175" s="203" t="s">
        <v>129</v>
      </c>
    </row>
    <row r="176" s="2" customFormat="1" ht="24.15" customHeight="1">
      <c r="A176" s="38"/>
      <c r="B176" s="171"/>
      <c r="C176" s="172" t="s">
        <v>8</v>
      </c>
      <c r="D176" s="172" t="s">
        <v>132</v>
      </c>
      <c r="E176" s="173" t="s">
        <v>271</v>
      </c>
      <c r="F176" s="174" t="s">
        <v>272</v>
      </c>
      <c r="G176" s="175" t="s">
        <v>205</v>
      </c>
      <c r="H176" s="176">
        <v>486.60000000000002</v>
      </c>
      <c r="I176" s="177"/>
      <c r="J176" s="178">
        <f>ROUND(I176*H176,2)</f>
        <v>0</v>
      </c>
      <c r="K176" s="174" t="s">
        <v>187</v>
      </c>
      <c r="L176" s="39"/>
      <c r="M176" s="179" t="s">
        <v>1</v>
      </c>
      <c r="N176" s="180" t="s">
        <v>40</v>
      </c>
      <c r="O176" s="77"/>
      <c r="P176" s="181">
        <f>O176*H176</f>
        <v>0</v>
      </c>
      <c r="Q176" s="181">
        <v>4.0000000000000003E-05</v>
      </c>
      <c r="R176" s="181">
        <f>Q176*H176</f>
        <v>0.019464000000000002</v>
      </c>
      <c r="S176" s="181">
        <v>0.11500000000000001</v>
      </c>
      <c r="T176" s="182">
        <f>S176*H176</f>
        <v>55.959000000000003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83" t="s">
        <v>149</v>
      </c>
      <c r="AT176" s="183" t="s">
        <v>132</v>
      </c>
      <c r="AU176" s="183" t="s">
        <v>85</v>
      </c>
      <c r="AY176" s="19" t="s">
        <v>129</v>
      </c>
      <c r="BE176" s="184">
        <f>IF(N176="základní",J176,0)</f>
        <v>0</v>
      </c>
      <c r="BF176" s="184">
        <f>IF(N176="snížená",J176,0)</f>
        <v>0</v>
      </c>
      <c r="BG176" s="184">
        <f>IF(N176="zákl. přenesená",J176,0)</f>
        <v>0</v>
      </c>
      <c r="BH176" s="184">
        <f>IF(N176="sníž. přenesená",J176,0)</f>
        <v>0</v>
      </c>
      <c r="BI176" s="184">
        <f>IF(N176="nulová",J176,0)</f>
        <v>0</v>
      </c>
      <c r="BJ176" s="19" t="s">
        <v>83</v>
      </c>
      <c r="BK176" s="184">
        <f>ROUND(I176*H176,2)</f>
        <v>0</v>
      </c>
      <c r="BL176" s="19" t="s">
        <v>149</v>
      </c>
      <c r="BM176" s="183" t="s">
        <v>273</v>
      </c>
    </row>
    <row r="177" s="13" customFormat="1">
      <c r="A177" s="13"/>
      <c r="B177" s="185"/>
      <c r="C177" s="13"/>
      <c r="D177" s="186" t="s">
        <v>156</v>
      </c>
      <c r="E177" s="187" t="s">
        <v>1</v>
      </c>
      <c r="F177" s="188" t="s">
        <v>274</v>
      </c>
      <c r="G177" s="13"/>
      <c r="H177" s="189">
        <v>486.60000000000002</v>
      </c>
      <c r="I177" s="190"/>
      <c r="J177" s="13"/>
      <c r="K177" s="13"/>
      <c r="L177" s="185"/>
      <c r="M177" s="191"/>
      <c r="N177" s="192"/>
      <c r="O177" s="192"/>
      <c r="P177" s="192"/>
      <c r="Q177" s="192"/>
      <c r="R177" s="192"/>
      <c r="S177" s="192"/>
      <c r="T177" s="19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87" t="s">
        <v>156</v>
      </c>
      <c r="AU177" s="187" t="s">
        <v>85</v>
      </c>
      <c r="AV177" s="13" t="s">
        <v>85</v>
      </c>
      <c r="AW177" s="13" t="s">
        <v>31</v>
      </c>
      <c r="AX177" s="13" t="s">
        <v>83</v>
      </c>
      <c r="AY177" s="187" t="s">
        <v>129</v>
      </c>
    </row>
    <row r="178" s="2" customFormat="1" ht="24.15" customHeight="1">
      <c r="A178" s="38"/>
      <c r="B178" s="171"/>
      <c r="C178" s="172" t="s">
        <v>275</v>
      </c>
      <c r="D178" s="172" t="s">
        <v>132</v>
      </c>
      <c r="E178" s="173" t="s">
        <v>276</v>
      </c>
      <c r="F178" s="174" t="s">
        <v>277</v>
      </c>
      <c r="G178" s="175" t="s">
        <v>205</v>
      </c>
      <c r="H178" s="176">
        <v>820.29999999999995</v>
      </c>
      <c r="I178" s="177"/>
      <c r="J178" s="178">
        <f>ROUND(I178*H178,2)</f>
        <v>0</v>
      </c>
      <c r="K178" s="174" t="s">
        <v>187</v>
      </c>
      <c r="L178" s="39"/>
      <c r="M178" s="179" t="s">
        <v>1</v>
      </c>
      <c r="N178" s="180" t="s">
        <v>40</v>
      </c>
      <c r="O178" s="77"/>
      <c r="P178" s="181">
        <f>O178*H178</f>
        <v>0</v>
      </c>
      <c r="Q178" s="181">
        <v>5.0000000000000002E-05</v>
      </c>
      <c r="R178" s="181">
        <f>Q178*H178</f>
        <v>0.041015000000000003</v>
      </c>
      <c r="S178" s="181">
        <v>0.11500000000000001</v>
      </c>
      <c r="T178" s="182">
        <f>S178*H178</f>
        <v>94.334500000000006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183" t="s">
        <v>149</v>
      </c>
      <c r="AT178" s="183" t="s">
        <v>132</v>
      </c>
      <c r="AU178" s="183" t="s">
        <v>85</v>
      </c>
      <c r="AY178" s="19" t="s">
        <v>129</v>
      </c>
      <c r="BE178" s="184">
        <f>IF(N178="základní",J178,0)</f>
        <v>0</v>
      </c>
      <c r="BF178" s="184">
        <f>IF(N178="snížená",J178,0)</f>
        <v>0</v>
      </c>
      <c r="BG178" s="184">
        <f>IF(N178="zákl. přenesená",J178,0)</f>
        <v>0</v>
      </c>
      <c r="BH178" s="184">
        <f>IF(N178="sníž. přenesená",J178,0)</f>
        <v>0</v>
      </c>
      <c r="BI178" s="184">
        <f>IF(N178="nulová",J178,0)</f>
        <v>0</v>
      </c>
      <c r="BJ178" s="19" t="s">
        <v>83</v>
      </c>
      <c r="BK178" s="184">
        <f>ROUND(I178*H178,2)</f>
        <v>0</v>
      </c>
      <c r="BL178" s="19" t="s">
        <v>149</v>
      </c>
      <c r="BM178" s="183" t="s">
        <v>278</v>
      </c>
    </row>
    <row r="179" s="15" customFormat="1">
      <c r="A179" s="15"/>
      <c r="B179" s="210"/>
      <c r="C179" s="15"/>
      <c r="D179" s="186" t="s">
        <v>156</v>
      </c>
      <c r="E179" s="211" t="s">
        <v>1</v>
      </c>
      <c r="F179" s="212" t="s">
        <v>279</v>
      </c>
      <c r="G179" s="15"/>
      <c r="H179" s="211" t="s">
        <v>1</v>
      </c>
      <c r="I179" s="213"/>
      <c r="J179" s="15"/>
      <c r="K179" s="15"/>
      <c r="L179" s="210"/>
      <c r="M179" s="214"/>
      <c r="N179" s="215"/>
      <c r="O179" s="215"/>
      <c r="P179" s="215"/>
      <c r="Q179" s="215"/>
      <c r="R179" s="215"/>
      <c r="S179" s="215"/>
      <c r="T179" s="216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11" t="s">
        <v>156</v>
      </c>
      <c r="AU179" s="211" t="s">
        <v>85</v>
      </c>
      <c r="AV179" s="15" t="s">
        <v>83</v>
      </c>
      <c r="AW179" s="15" t="s">
        <v>31</v>
      </c>
      <c r="AX179" s="15" t="s">
        <v>75</v>
      </c>
      <c r="AY179" s="211" t="s">
        <v>129</v>
      </c>
    </row>
    <row r="180" s="13" customFormat="1">
      <c r="A180" s="13"/>
      <c r="B180" s="185"/>
      <c r="C180" s="13"/>
      <c r="D180" s="186" t="s">
        <v>156</v>
      </c>
      <c r="E180" s="187" t="s">
        <v>1</v>
      </c>
      <c r="F180" s="188" t="s">
        <v>280</v>
      </c>
      <c r="G180" s="13"/>
      <c r="H180" s="189">
        <v>398.5</v>
      </c>
      <c r="I180" s="190"/>
      <c r="J180" s="13"/>
      <c r="K180" s="13"/>
      <c r="L180" s="185"/>
      <c r="M180" s="191"/>
      <c r="N180" s="192"/>
      <c r="O180" s="192"/>
      <c r="P180" s="192"/>
      <c r="Q180" s="192"/>
      <c r="R180" s="192"/>
      <c r="S180" s="192"/>
      <c r="T180" s="19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87" t="s">
        <v>156</v>
      </c>
      <c r="AU180" s="187" t="s">
        <v>85</v>
      </c>
      <c r="AV180" s="13" t="s">
        <v>85</v>
      </c>
      <c r="AW180" s="13" t="s">
        <v>31</v>
      </c>
      <c r="AX180" s="13" t="s">
        <v>75</v>
      </c>
      <c r="AY180" s="187" t="s">
        <v>129</v>
      </c>
    </row>
    <row r="181" s="13" customFormat="1">
      <c r="A181" s="13"/>
      <c r="B181" s="185"/>
      <c r="C181" s="13"/>
      <c r="D181" s="186" t="s">
        <v>156</v>
      </c>
      <c r="E181" s="187" t="s">
        <v>1</v>
      </c>
      <c r="F181" s="188" t="s">
        <v>281</v>
      </c>
      <c r="G181" s="13"/>
      <c r="H181" s="189">
        <v>412.5</v>
      </c>
      <c r="I181" s="190"/>
      <c r="J181" s="13"/>
      <c r="K181" s="13"/>
      <c r="L181" s="185"/>
      <c r="M181" s="191"/>
      <c r="N181" s="192"/>
      <c r="O181" s="192"/>
      <c r="P181" s="192"/>
      <c r="Q181" s="192"/>
      <c r="R181" s="192"/>
      <c r="S181" s="192"/>
      <c r="T181" s="19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87" t="s">
        <v>156</v>
      </c>
      <c r="AU181" s="187" t="s">
        <v>85</v>
      </c>
      <c r="AV181" s="13" t="s">
        <v>85</v>
      </c>
      <c r="AW181" s="13" t="s">
        <v>31</v>
      </c>
      <c r="AX181" s="13" t="s">
        <v>75</v>
      </c>
      <c r="AY181" s="187" t="s">
        <v>129</v>
      </c>
    </row>
    <row r="182" s="13" customFormat="1">
      <c r="A182" s="13"/>
      <c r="B182" s="185"/>
      <c r="C182" s="13"/>
      <c r="D182" s="186" t="s">
        <v>156</v>
      </c>
      <c r="E182" s="187" t="s">
        <v>1</v>
      </c>
      <c r="F182" s="188" t="s">
        <v>282</v>
      </c>
      <c r="G182" s="13"/>
      <c r="H182" s="189">
        <v>9.3000000000000007</v>
      </c>
      <c r="I182" s="190"/>
      <c r="J182" s="13"/>
      <c r="K182" s="13"/>
      <c r="L182" s="185"/>
      <c r="M182" s="191"/>
      <c r="N182" s="192"/>
      <c r="O182" s="192"/>
      <c r="P182" s="192"/>
      <c r="Q182" s="192"/>
      <c r="R182" s="192"/>
      <c r="S182" s="192"/>
      <c r="T182" s="19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87" t="s">
        <v>156</v>
      </c>
      <c r="AU182" s="187" t="s">
        <v>85</v>
      </c>
      <c r="AV182" s="13" t="s">
        <v>85</v>
      </c>
      <c r="AW182" s="13" t="s">
        <v>31</v>
      </c>
      <c r="AX182" s="13" t="s">
        <v>75</v>
      </c>
      <c r="AY182" s="187" t="s">
        <v>129</v>
      </c>
    </row>
    <row r="183" s="14" customFormat="1">
      <c r="A183" s="14"/>
      <c r="B183" s="202"/>
      <c r="C183" s="14"/>
      <c r="D183" s="186" t="s">
        <v>156</v>
      </c>
      <c r="E183" s="203" t="s">
        <v>1</v>
      </c>
      <c r="F183" s="204" t="s">
        <v>219</v>
      </c>
      <c r="G183" s="14"/>
      <c r="H183" s="205">
        <v>820.29999999999995</v>
      </c>
      <c r="I183" s="206"/>
      <c r="J183" s="14"/>
      <c r="K183" s="14"/>
      <c r="L183" s="202"/>
      <c r="M183" s="207"/>
      <c r="N183" s="208"/>
      <c r="O183" s="208"/>
      <c r="P183" s="208"/>
      <c r="Q183" s="208"/>
      <c r="R183" s="208"/>
      <c r="S183" s="208"/>
      <c r="T183" s="20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03" t="s">
        <v>156</v>
      </c>
      <c r="AU183" s="203" t="s">
        <v>85</v>
      </c>
      <c r="AV183" s="14" t="s">
        <v>149</v>
      </c>
      <c r="AW183" s="14" t="s">
        <v>31</v>
      </c>
      <c r="AX183" s="14" t="s">
        <v>83</v>
      </c>
      <c r="AY183" s="203" t="s">
        <v>129</v>
      </c>
    </row>
    <row r="184" s="2" customFormat="1" ht="16.5" customHeight="1">
      <c r="A184" s="38"/>
      <c r="B184" s="171"/>
      <c r="C184" s="172" t="s">
        <v>283</v>
      </c>
      <c r="D184" s="172" t="s">
        <v>132</v>
      </c>
      <c r="E184" s="173" t="s">
        <v>284</v>
      </c>
      <c r="F184" s="174" t="s">
        <v>285</v>
      </c>
      <c r="G184" s="175" t="s">
        <v>286</v>
      </c>
      <c r="H184" s="176">
        <v>116.40000000000001</v>
      </c>
      <c r="I184" s="177"/>
      <c r="J184" s="178">
        <f>ROUND(I184*H184,2)</f>
        <v>0</v>
      </c>
      <c r="K184" s="174" t="s">
        <v>142</v>
      </c>
      <c r="L184" s="39"/>
      <c r="M184" s="179" t="s">
        <v>1</v>
      </c>
      <c r="N184" s="180" t="s">
        <v>40</v>
      </c>
      <c r="O184" s="77"/>
      <c r="P184" s="181">
        <f>O184*H184</f>
        <v>0</v>
      </c>
      <c r="Q184" s="181">
        <v>0</v>
      </c>
      <c r="R184" s="181">
        <f>Q184*H184</f>
        <v>0</v>
      </c>
      <c r="S184" s="181">
        <v>0.28999999999999998</v>
      </c>
      <c r="T184" s="182">
        <f>S184*H184</f>
        <v>33.756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183" t="s">
        <v>149</v>
      </c>
      <c r="AT184" s="183" t="s">
        <v>132</v>
      </c>
      <c r="AU184" s="183" t="s">
        <v>85</v>
      </c>
      <c r="AY184" s="19" t="s">
        <v>129</v>
      </c>
      <c r="BE184" s="184">
        <f>IF(N184="základní",J184,0)</f>
        <v>0</v>
      </c>
      <c r="BF184" s="184">
        <f>IF(N184="snížená",J184,0)</f>
        <v>0</v>
      </c>
      <c r="BG184" s="184">
        <f>IF(N184="zákl. přenesená",J184,0)</f>
        <v>0</v>
      </c>
      <c r="BH184" s="184">
        <f>IF(N184="sníž. přenesená",J184,0)</f>
        <v>0</v>
      </c>
      <c r="BI184" s="184">
        <f>IF(N184="nulová",J184,0)</f>
        <v>0</v>
      </c>
      <c r="BJ184" s="19" t="s">
        <v>83</v>
      </c>
      <c r="BK184" s="184">
        <f>ROUND(I184*H184,2)</f>
        <v>0</v>
      </c>
      <c r="BL184" s="19" t="s">
        <v>149</v>
      </c>
      <c r="BM184" s="183" t="s">
        <v>287</v>
      </c>
    </row>
    <row r="185" s="15" customFormat="1">
      <c r="A185" s="15"/>
      <c r="B185" s="210"/>
      <c r="C185" s="15"/>
      <c r="D185" s="186" t="s">
        <v>156</v>
      </c>
      <c r="E185" s="211" t="s">
        <v>1</v>
      </c>
      <c r="F185" s="212" t="s">
        <v>288</v>
      </c>
      <c r="G185" s="15"/>
      <c r="H185" s="211" t="s">
        <v>1</v>
      </c>
      <c r="I185" s="213"/>
      <c r="J185" s="15"/>
      <c r="K185" s="15"/>
      <c r="L185" s="210"/>
      <c r="M185" s="214"/>
      <c r="N185" s="215"/>
      <c r="O185" s="215"/>
      <c r="P185" s="215"/>
      <c r="Q185" s="215"/>
      <c r="R185" s="215"/>
      <c r="S185" s="215"/>
      <c r="T185" s="216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11" t="s">
        <v>156</v>
      </c>
      <c r="AU185" s="211" t="s">
        <v>85</v>
      </c>
      <c r="AV185" s="15" t="s">
        <v>83</v>
      </c>
      <c r="AW185" s="15" t="s">
        <v>31</v>
      </c>
      <c r="AX185" s="15" t="s">
        <v>75</v>
      </c>
      <c r="AY185" s="211" t="s">
        <v>129</v>
      </c>
    </row>
    <row r="186" s="13" customFormat="1">
      <c r="A186" s="13"/>
      <c r="B186" s="185"/>
      <c r="C186" s="13"/>
      <c r="D186" s="186" t="s">
        <v>156</v>
      </c>
      <c r="E186" s="187" t="s">
        <v>1</v>
      </c>
      <c r="F186" s="188" t="s">
        <v>289</v>
      </c>
      <c r="G186" s="13"/>
      <c r="H186" s="189">
        <v>43.100000000000001</v>
      </c>
      <c r="I186" s="190"/>
      <c r="J186" s="13"/>
      <c r="K186" s="13"/>
      <c r="L186" s="185"/>
      <c r="M186" s="191"/>
      <c r="N186" s="192"/>
      <c r="O186" s="192"/>
      <c r="P186" s="192"/>
      <c r="Q186" s="192"/>
      <c r="R186" s="192"/>
      <c r="S186" s="192"/>
      <c r="T186" s="19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87" t="s">
        <v>156</v>
      </c>
      <c r="AU186" s="187" t="s">
        <v>85</v>
      </c>
      <c r="AV186" s="13" t="s">
        <v>85</v>
      </c>
      <c r="AW186" s="13" t="s">
        <v>31</v>
      </c>
      <c r="AX186" s="13" t="s">
        <v>75</v>
      </c>
      <c r="AY186" s="187" t="s">
        <v>129</v>
      </c>
    </row>
    <row r="187" s="13" customFormat="1">
      <c r="A187" s="13"/>
      <c r="B187" s="185"/>
      <c r="C187" s="13"/>
      <c r="D187" s="186" t="s">
        <v>156</v>
      </c>
      <c r="E187" s="187" t="s">
        <v>1</v>
      </c>
      <c r="F187" s="188" t="s">
        <v>290</v>
      </c>
      <c r="G187" s="13"/>
      <c r="H187" s="189">
        <v>73.299999999999997</v>
      </c>
      <c r="I187" s="190"/>
      <c r="J187" s="13"/>
      <c r="K187" s="13"/>
      <c r="L187" s="185"/>
      <c r="M187" s="191"/>
      <c r="N187" s="192"/>
      <c r="O187" s="192"/>
      <c r="P187" s="192"/>
      <c r="Q187" s="192"/>
      <c r="R187" s="192"/>
      <c r="S187" s="192"/>
      <c r="T187" s="19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87" t="s">
        <v>156</v>
      </c>
      <c r="AU187" s="187" t="s">
        <v>85</v>
      </c>
      <c r="AV187" s="13" t="s">
        <v>85</v>
      </c>
      <c r="AW187" s="13" t="s">
        <v>31</v>
      </c>
      <c r="AX187" s="13" t="s">
        <v>75</v>
      </c>
      <c r="AY187" s="187" t="s">
        <v>129</v>
      </c>
    </row>
    <row r="188" s="14" customFormat="1">
      <c r="A188" s="14"/>
      <c r="B188" s="202"/>
      <c r="C188" s="14"/>
      <c r="D188" s="186" t="s">
        <v>156</v>
      </c>
      <c r="E188" s="203" t="s">
        <v>1</v>
      </c>
      <c r="F188" s="204" t="s">
        <v>219</v>
      </c>
      <c r="G188" s="14"/>
      <c r="H188" s="205">
        <v>116.40000000000001</v>
      </c>
      <c r="I188" s="206"/>
      <c r="J188" s="14"/>
      <c r="K188" s="14"/>
      <c r="L188" s="202"/>
      <c r="M188" s="207"/>
      <c r="N188" s="208"/>
      <c r="O188" s="208"/>
      <c r="P188" s="208"/>
      <c r="Q188" s="208"/>
      <c r="R188" s="208"/>
      <c r="S188" s="208"/>
      <c r="T188" s="20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03" t="s">
        <v>156</v>
      </c>
      <c r="AU188" s="203" t="s">
        <v>85</v>
      </c>
      <c r="AV188" s="14" t="s">
        <v>149</v>
      </c>
      <c r="AW188" s="14" t="s">
        <v>31</v>
      </c>
      <c r="AX188" s="14" t="s">
        <v>83</v>
      </c>
      <c r="AY188" s="203" t="s">
        <v>129</v>
      </c>
    </row>
    <row r="189" s="2" customFormat="1" ht="16.5" customHeight="1">
      <c r="A189" s="38"/>
      <c r="B189" s="171"/>
      <c r="C189" s="172" t="s">
        <v>291</v>
      </c>
      <c r="D189" s="172" t="s">
        <v>132</v>
      </c>
      <c r="E189" s="173" t="s">
        <v>292</v>
      </c>
      <c r="F189" s="174" t="s">
        <v>293</v>
      </c>
      <c r="G189" s="175" t="s">
        <v>286</v>
      </c>
      <c r="H189" s="176">
        <v>1485.0999999999999</v>
      </c>
      <c r="I189" s="177"/>
      <c r="J189" s="178">
        <f>ROUND(I189*H189,2)</f>
        <v>0</v>
      </c>
      <c r="K189" s="174" t="s">
        <v>142</v>
      </c>
      <c r="L189" s="39"/>
      <c r="M189" s="179" t="s">
        <v>1</v>
      </c>
      <c r="N189" s="180" t="s">
        <v>40</v>
      </c>
      <c r="O189" s="77"/>
      <c r="P189" s="181">
        <f>O189*H189</f>
        <v>0</v>
      </c>
      <c r="Q189" s="181">
        <v>0</v>
      </c>
      <c r="R189" s="181">
        <f>Q189*H189</f>
        <v>0</v>
      </c>
      <c r="S189" s="181">
        <v>0.20499999999999999</v>
      </c>
      <c r="T189" s="182">
        <f>S189*H189</f>
        <v>304.44549999999998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183" t="s">
        <v>149</v>
      </c>
      <c r="AT189" s="183" t="s">
        <v>132</v>
      </c>
      <c r="AU189" s="183" t="s">
        <v>85</v>
      </c>
      <c r="AY189" s="19" t="s">
        <v>129</v>
      </c>
      <c r="BE189" s="184">
        <f>IF(N189="základní",J189,0)</f>
        <v>0</v>
      </c>
      <c r="BF189" s="184">
        <f>IF(N189="snížená",J189,0)</f>
        <v>0</v>
      </c>
      <c r="BG189" s="184">
        <f>IF(N189="zákl. přenesená",J189,0)</f>
        <v>0</v>
      </c>
      <c r="BH189" s="184">
        <f>IF(N189="sníž. přenesená",J189,0)</f>
        <v>0</v>
      </c>
      <c r="BI189" s="184">
        <f>IF(N189="nulová",J189,0)</f>
        <v>0</v>
      </c>
      <c r="BJ189" s="19" t="s">
        <v>83</v>
      </c>
      <c r="BK189" s="184">
        <f>ROUND(I189*H189,2)</f>
        <v>0</v>
      </c>
      <c r="BL189" s="19" t="s">
        <v>149</v>
      </c>
      <c r="BM189" s="183" t="s">
        <v>294</v>
      </c>
    </row>
    <row r="190" s="13" customFormat="1">
      <c r="A190" s="13"/>
      <c r="B190" s="185"/>
      <c r="C190" s="13"/>
      <c r="D190" s="186" t="s">
        <v>156</v>
      </c>
      <c r="E190" s="187" t="s">
        <v>1</v>
      </c>
      <c r="F190" s="188" t="s">
        <v>295</v>
      </c>
      <c r="G190" s="13"/>
      <c r="H190" s="189">
        <v>797</v>
      </c>
      <c r="I190" s="190"/>
      <c r="J190" s="13"/>
      <c r="K190" s="13"/>
      <c r="L190" s="185"/>
      <c r="M190" s="191"/>
      <c r="N190" s="192"/>
      <c r="O190" s="192"/>
      <c r="P190" s="192"/>
      <c r="Q190" s="192"/>
      <c r="R190" s="192"/>
      <c r="S190" s="192"/>
      <c r="T190" s="19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87" t="s">
        <v>156</v>
      </c>
      <c r="AU190" s="187" t="s">
        <v>85</v>
      </c>
      <c r="AV190" s="13" t="s">
        <v>85</v>
      </c>
      <c r="AW190" s="13" t="s">
        <v>31</v>
      </c>
      <c r="AX190" s="13" t="s">
        <v>75</v>
      </c>
      <c r="AY190" s="187" t="s">
        <v>129</v>
      </c>
    </row>
    <row r="191" s="13" customFormat="1">
      <c r="A191" s="13"/>
      <c r="B191" s="185"/>
      <c r="C191" s="13"/>
      <c r="D191" s="186" t="s">
        <v>156</v>
      </c>
      <c r="E191" s="187" t="s">
        <v>1</v>
      </c>
      <c r="F191" s="188" t="s">
        <v>296</v>
      </c>
      <c r="G191" s="13"/>
      <c r="H191" s="189">
        <v>-43.100000000000001</v>
      </c>
      <c r="I191" s="190"/>
      <c r="J191" s="13"/>
      <c r="K191" s="13"/>
      <c r="L191" s="185"/>
      <c r="M191" s="191"/>
      <c r="N191" s="192"/>
      <c r="O191" s="192"/>
      <c r="P191" s="192"/>
      <c r="Q191" s="192"/>
      <c r="R191" s="192"/>
      <c r="S191" s="192"/>
      <c r="T191" s="19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87" t="s">
        <v>156</v>
      </c>
      <c r="AU191" s="187" t="s">
        <v>85</v>
      </c>
      <c r="AV191" s="13" t="s">
        <v>85</v>
      </c>
      <c r="AW191" s="13" t="s">
        <v>31</v>
      </c>
      <c r="AX191" s="13" t="s">
        <v>75</v>
      </c>
      <c r="AY191" s="187" t="s">
        <v>129</v>
      </c>
    </row>
    <row r="192" s="13" customFormat="1">
      <c r="A192" s="13"/>
      <c r="B192" s="185"/>
      <c r="C192" s="13"/>
      <c r="D192" s="186" t="s">
        <v>156</v>
      </c>
      <c r="E192" s="187" t="s">
        <v>1</v>
      </c>
      <c r="F192" s="188" t="s">
        <v>297</v>
      </c>
      <c r="G192" s="13"/>
      <c r="H192" s="189">
        <v>-14</v>
      </c>
      <c r="I192" s="190"/>
      <c r="J192" s="13"/>
      <c r="K192" s="13"/>
      <c r="L192" s="185"/>
      <c r="M192" s="191"/>
      <c r="N192" s="192"/>
      <c r="O192" s="192"/>
      <c r="P192" s="192"/>
      <c r="Q192" s="192"/>
      <c r="R192" s="192"/>
      <c r="S192" s="192"/>
      <c r="T192" s="19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87" t="s">
        <v>156</v>
      </c>
      <c r="AU192" s="187" t="s">
        <v>85</v>
      </c>
      <c r="AV192" s="13" t="s">
        <v>85</v>
      </c>
      <c r="AW192" s="13" t="s">
        <v>31</v>
      </c>
      <c r="AX192" s="13" t="s">
        <v>75</v>
      </c>
      <c r="AY192" s="187" t="s">
        <v>129</v>
      </c>
    </row>
    <row r="193" s="16" customFormat="1">
      <c r="A193" s="16"/>
      <c r="B193" s="217"/>
      <c r="C193" s="16"/>
      <c r="D193" s="186" t="s">
        <v>156</v>
      </c>
      <c r="E193" s="218" t="s">
        <v>1</v>
      </c>
      <c r="F193" s="219" t="s">
        <v>233</v>
      </c>
      <c r="G193" s="16"/>
      <c r="H193" s="220">
        <v>739.89999999999998</v>
      </c>
      <c r="I193" s="221"/>
      <c r="J193" s="16"/>
      <c r="K193" s="16"/>
      <c r="L193" s="217"/>
      <c r="M193" s="222"/>
      <c r="N193" s="223"/>
      <c r="O193" s="223"/>
      <c r="P193" s="223"/>
      <c r="Q193" s="223"/>
      <c r="R193" s="223"/>
      <c r="S193" s="223"/>
      <c r="T193" s="224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T193" s="218" t="s">
        <v>156</v>
      </c>
      <c r="AU193" s="218" t="s">
        <v>85</v>
      </c>
      <c r="AV193" s="16" t="s">
        <v>146</v>
      </c>
      <c r="AW193" s="16" t="s">
        <v>31</v>
      </c>
      <c r="AX193" s="16" t="s">
        <v>75</v>
      </c>
      <c r="AY193" s="218" t="s">
        <v>129</v>
      </c>
    </row>
    <row r="194" s="13" customFormat="1">
      <c r="A194" s="13"/>
      <c r="B194" s="185"/>
      <c r="C194" s="13"/>
      <c r="D194" s="186" t="s">
        <v>156</v>
      </c>
      <c r="E194" s="187" t="s">
        <v>1</v>
      </c>
      <c r="F194" s="188" t="s">
        <v>298</v>
      </c>
      <c r="G194" s="13"/>
      <c r="H194" s="189">
        <v>825</v>
      </c>
      <c r="I194" s="190"/>
      <c r="J194" s="13"/>
      <c r="K194" s="13"/>
      <c r="L194" s="185"/>
      <c r="M194" s="191"/>
      <c r="N194" s="192"/>
      <c r="O194" s="192"/>
      <c r="P194" s="192"/>
      <c r="Q194" s="192"/>
      <c r="R194" s="192"/>
      <c r="S194" s="192"/>
      <c r="T194" s="19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87" t="s">
        <v>156</v>
      </c>
      <c r="AU194" s="187" t="s">
        <v>85</v>
      </c>
      <c r="AV194" s="13" t="s">
        <v>85</v>
      </c>
      <c r="AW194" s="13" t="s">
        <v>31</v>
      </c>
      <c r="AX194" s="13" t="s">
        <v>75</v>
      </c>
      <c r="AY194" s="187" t="s">
        <v>129</v>
      </c>
    </row>
    <row r="195" s="13" customFormat="1">
      <c r="A195" s="13"/>
      <c r="B195" s="185"/>
      <c r="C195" s="13"/>
      <c r="D195" s="186" t="s">
        <v>156</v>
      </c>
      <c r="E195" s="187" t="s">
        <v>1</v>
      </c>
      <c r="F195" s="188" t="s">
        <v>299</v>
      </c>
      <c r="G195" s="13"/>
      <c r="H195" s="189">
        <v>-79.799999999999997</v>
      </c>
      <c r="I195" s="190"/>
      <c r="J195" s="13"/>
      <c r="K195" s="13"/>
      <c r="L195" s="185"/>
      <c r="M195" s="191"/>
      <c r="N195" s="192"/>
      <c r="O195" s="192"/>
      <c r="P195" s="192"/>
      <c r="Q195" s="192"/>
      <c r="R195" s="192"/>
      <c r="S195" s="192"/>
      <c r="T195" s="19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87" t="s">
        <v>156</v>
      </c>
      <c r="AU195" s="187" t="s">
        <v>85</v>
      </c>
      <c r="AV195" s="13" t="s">
        <v>85</v>
      </c>
      <c r="AW195" s="13" t="s">
        <v>31</v>
      </c>
      <c r="AX195" s="13" t="s">
        <v>75</v>
      </c>
      <c r="AY195" s="187" t="s">
        <v>129</v>
      </c>
    </row>
    <row r="196" s="16" customFormat="1">
      <c r="A196" s="16"/>
      <c r="B196" s="217"/>
      <c r="C196" s="16"/>
      <c r="D196" s="186" t="s">
        <v>156</v>
      </c>
      <c r="E196" s="218" t="s">
        <v>1</v>
      </c>
      <c r="F196" s="219" t="s">
        <v>233</v>
      </c>
      <c r="G196" s="16"/>
      <c r="H196" s="220">
        <v>745.20000000000005</v>
      </c>
      <c r="I196" s="221"/>
      <c r="J196" s="16"/>
      <c r="K196" s="16"/>
      <c r="L196" s="217"/>
      <c r="M196" s="222"/>
      <c r="N196" s="223"/>
      <c r="O196" s="223"/>
      <c r="P196" s="223"/>
      <c r="Q196" s="223"/>
      <c r="R196" s="223"/>
      <c r="S196" s="223"/>
      <c r="T196" s="224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T196" s="218" t="s">
        <v>156</v>
      </c>
      <c r="AU196" s="218" t="s">
        <v>85</v>
      </c>
      <c r="AV196" s="16" t="s">
        <v>146</v>
      </c>
      <c r="AW196" s="16" t="s">
        <v>31</v>
      </c>
      <c r="AX196" s="16" t="s">
        <v>75</v>
      </c>
      <c r="AY196" s="218" t="s">
        <v>129</v>
      </c>
    </row>
    <row r="197" s="14" customFormat="1">
      <c r="A197" s="14"/>
      <c r="B197" s="202"/>
      <c r="C197" s="14"/>
      <c r="D197" s="186" t="s">
        <v>156</v>
      </c>
      <c r="E197" s="203" t="s">
        <v>1</v>
      </c>
      <c r="F197" s="204" t="s">
        <v>219</v>
      </c>
      <c r="G197" s="14"/>
      <c r="H197" s="205">
        <v>1485.0999999999999</v>
      </c>
      <c r="I197" s="206"/>
      <c r="J197" s="14"/>
      <c r="K197" s="14"/>
      <c r="L197" s="202"/>
      <c r="M197" s="207"/>
      <c r="N197" s="208"/>
      <c r="O197" s="208"/>
      <c r="P197" s="208"/>
      <c r="Q197" s="208"/>
      <c r="R197" s="208"/>
      <c r="S197" s="208"/>
      <c r="T197" s="20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03" t="s">
        <v>156</v>
      </c>
      <c r="AU197" s="203" t="s">
        <v>85</v>
      </c>
      <c r="AV197" s="14" t="s">
        <v>149</v>
      </c>
      <c r="AW197" s="14" t="s">
        <v>31</v>
      </c>
      <c r="AX197" s="14" t="s">
        <v>83</v>
      </c>
      <c r="AY197" s="203" t="s">
        <v>129</v>
      </c>
    </row>
    <row r="198" s="2" customFormat="1" ht="16.5" customHeight="1">
      <c r="A198" s="38"/>
      <c r="B198" s="171"/>
      <c r="C198" s="172" t="s">
        <v>300</v>
      </c>
      <c r="D198" s="172" t="s">
        <v>132</v>
      </c>
      <c r="E198" s="173" t="s">
        <v>301</v>
      </c>
      <c r="F198" s="174" t="s">
        <v>302</v>
      </c>
      <c r="G198" s="175" t="s">
        <v>286</v>
      </c>
      <c r="H198" s="176">
        <v>445.5</v>
      </c>
      <c r="I198" s="177"/>
      <c r="J198" s="178">
        <f>ROUND(I198*H198,2)</f>
        <v>0</v>
      </c>
      <c r="K198" s="174" t="s">
        <v>142</v>
      </c>
      <c r="L198" s="39"/>
      <c r="M198" s="179" t="s">
        <v>1</v>
      </c>
      <c r="N198" s="180" t="s">
        <v>40</v>
      </c>
      <c r="O198" s="77"/>
      <c r="P198" s="181">
        <f>O198*H198</f>
        <v>0</v>
      </c>
      <c r="Q198" s="181">
        <v>0</v>
      </c>
      <c r="R198" s="181">
        <f>Q198*H198</f>
        <v>0</v>
      </c>
      <c r="S198" s="181">
        <v>0.040000000000000001</v>
      </c>
      <c r="T198" s="182">
        <f>S198*H198</f>
        <v>17.82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183" t="s">
        <v>149</v>
      </c>
      <c r="AT198" s="183" t="s">
        <v>132</v>
      </c>
      <c r="AU198" s="183" t="s">
        <v>85</v>
      </c>
      <c r="AY198" s="19" t="s">
        <v>129</v>
      </c>
      <c r="BE198" s="184">
        <f>IF(N198="základní",J198,0)</f>
        <v>0</v>
      </c>
      <c r="BF198" s="184">
        <f>IF(N198="snížená",J198,0)</f>
        <v>0</v>
      </c>
      <c r="BG198" s="184">
        <f>IF(N198="zákl. přenesená",J198,0)</f>
        <v>0</v>
      </c>
      <c r="BH198" s="184">
        <f>IF(N198="sníž. přenesená",J198,0)</f>
        <v>0</v>
      </c>
      <c r="BI198" s="184">
        <f>IF(N198="nulová",J198,0)</f>
        <v>0</v>
      </c>
      <c r="BJ198" s="19" t="s">
        <v>83</v>
      </c>
      <c r="BK198" s="184">
        <f>ROUND(I198*H198,2)</f>
        <v>0</v>
      </c>
      <c r="BL198" s="19" t="s">
        <v>149</v>
      </c>
      <c r="BM198" s="183" t="s">
        <v>303</v>
      </c>
    </row>
    <row r="199" s="13" customFormat="1">
      <c r="A199" s="13"/>
      <c r="B199" s="185"/>
      <c r="C199" s="13"/>
      <c r="D199" s="186" t="s">
        <v>156</v>
      </c>
      <c r="E199" s="187" t="s">
        <v>1</v>
      </c>
      <c r="F199" s="188" t="s">
        <v>304</v>
      </c>
      <c r="G199" s="13"/>
      <c r="H199" s="189">
        <v>267.10000000000002</v>
      </c>
      <c r="I199" s="190"/>
      <c r="J199" s="13"/>
      <c r="K199" s="13"/>
      <c r="L199" s="185"/>
      <c r="M199" s="191"/>
      <c r="N199" s="192"/>
      <c r="O199" s="192"/>
      <c r="P199" s="192"/>
      <c r="Q199" s="192"/>
      <c r="R199" s="192"/>
      <c r="S199" s="192"/>
      <c r="T199" s="19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87" t="s">
        <v>156</v>
      </c>
      <c r="AU199" s="187" t="s">
        <v>85</v>
      </c>
      <c r="AV199" s="13" t="s">
        <v>85</v>
      </c>
      <c r="AW199" s="13" t="s">
        <v>31</v>
      </c>
      <c r="AX199" s="13" t="s">
        <v>75</v>
      </c>
      <c r="AY199" s="187" t="s">
        <v>129</v>
      </c>
    </row>
    <row r="200" s="13" customFormat="1">
      <c r="A200" s="13"/>
      <c r="B200" s="185"/>
      <c r="C200" s="13"/>
      <c r="D200" s="186" t="s">
        <v>156</v>
      </c>
      <c r="E200" s="187" t="s">
        <v>1</v>
      </c>
      <c r="F200" s="188" t="s">
        <v>305</v>
      </c>
      <c r="G200" s="13"/>
      <c r="H200" s="189">
        <v>178.40000000000001</v>
      </c>
      <c r="I200" s="190"/>
      <c r="J200" s="13"/>
      <c r="K200" s="13"/>
      <c r="L200" s="185"/>
      <c r="M200" s="191"/>
      <c r="N200" s="192"/>
      <c r="O200" s="192"/>
      <c r="P200" s="192"/>
      <c r="Q200" s="192"/>
      <c r="R200" s="192"/>
      <c r="S200" s="192"/>
      <c r="T200" s="19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87" t="s">
        <v>156</v>
      </c>
      <c r="AU200" s="187" t="s">
        <v>85</v>
      </c>
      <c r="AV200" s="13" t="s">
        <v>85</v>
      </c>
      <c r="AW200" s="13" t="s">
        <v>31</v>
      </c>
      <c r="AX200" s="13" t="s">
        <v>75</v>
      </c>
      <c r="AY200" s="187" t="s">
        <v>129</v>
      </c>
    </row>
    <row r="201" s="14" customFormat="1">
      <c r="A201" s="14"/>
      <c r="B201" s="202"/>
      <c r="C201" s="14"/>
      <c r="D201" s="186" t="s">
        <v>156</v>
      </c>
      <c r="E201" s="203" t="s">
        <v>1</v>
      </c>
      <c r="F201" s="204" t="s">
        <v>219</v>
      </c>
      <c r="G201" s="14"/>
      <c r="H201" s="205">
        <v>445.5</v>
      </c>
      <c r="I201" s="206"/>
      <c r="J201" s="14"/>
      <c r="K201" s="14"/>
      <c r="L201" s="202"/>
      <c r="M201" s="207"/>
      <c r="N201" s="208"/>
      <c r="O201" s="208"/>
      <c r="P201" s="208"/>
      <c r="Q201" s="208"/>
      <c r="R201" s="208"/>
      <c r="S201" s="208"/>
      <c r="T201" s="209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03" t="s">
        <v>156</v>
      </c>
      <c r="AU201" s="203" t="s">
        <v>85</v>
      </c>
      <c r="AV201" s="14" t="s">
        <v>149</v>
      </c>
      <c r="AW201" s="14" t="s">
        <v>31</v>
      </c>
      <c r="AX201" s="14" t="s">
        <v>83</v>
      </c>
      <c r="AY201" s="203" t="s">
        <v>129</v>
      </c>
    </row>
    <row r="202" s="2" customFormat="1" ht="24.15" customHeight="1">
      <c r="A202" s="38"/>
      <c r="B202" s="171"/>
      <c r="C202" s="172" t="s">
        <v>306</v>
      </c>
      <c r="D202" s="172" t="s">
        <v>132</v>
      </c>
      <c r="E202" s="173" t="s">
        <v>307</v>
      </c>
      <c r="F202" s="174" t="s">
        <v>308</v>
      </c>
      <c r="G202" s="175" t="s">
        <v>286</v>
      </c>
      <c r="H202" s="176">
        <v>250</v>
      </c>
      <c r="I202" s="177"/>
      <c r="J202" s="178">
        <f>ROUND(I202*H202,2)</f>
        <v>0</v>
      </c>
      <c r="K202" s="174" t="s">
        <v>142</v>
      </c>
      <c r="L202" s="39"/>
      <c r="M202" s="179" t="s">
        <v>1</v>
      </c>
      <c r="N202" s="180" t="s">
        <v>40</v>
      </c>
      <c r="O202" s="77"/>
      <c r="P202" s="181">
        <f>O202*H202</f>
        <v>0</v>
      </c>
      <c r="Q202" s="181">
        <v>0.036900000000000002</v>
      </c>
      <c r="R202" s="181">
        <f>Q202*H202</f>
        <v>9.2250000000000014</v>
      </c>
      <c r="S202" s="181">
        <v>0</v>
      </c>
      <c r="T202" s="182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183" t="s">
        <v>149</v>
      </c>
      <c r="AT202" s="183" t="s">
        <v>132</v>
      </c>
      <c r="AU202" s="183" t="s">
        <v>85</v>
      </c>
      <c r="AY202" s="19" t="s">
        <v>129</v>
      </c>
      <c r="BE202" s="184">
        <f>IF(N202="základní",J202,0)</f>
        <v>0</v>
      </c>
      <c r="BF202" s="184">
        <f>IF(N202="snížená",J202,0)</f>
        <v>0</v>
      </c>
      <c r="BG202" s="184">
        <f>IF(N202="zákl. přenesená",J202,0)</f>
        <v>0</v>
      </c>
      <c r="BH202" s="184">
        <f>IF(N202="sníž. přenesená",J202,0)</f>
        <v>0</v>
      </c>
      <c r="BI202" s="184">
        <f>IF(N202="nulová",J202,0)</f>
        <v>0</v>
      </c>
      <c r="BJ202" s="19" t="s">
        <v>83</v>
      </c>
      <c r="BK202" s="184">
        <f>ROUND(I202*H202,2)</f>
        <v>0</v>
      </c>
      <c r="BL202" s="19" t="s">
        <v>149</v>
      </c>
      <c r="BM202" s="183" t="s">
        <v>309</v>
      </c>
    </row>
    <row r="203" s="13" customFormat="1">
      <c r="A203" s="13"/>
      <c r="B203" s="185"/>
      <c r="C203" s="13"/>
      <c r="D203" s="186" t="s">
        <v>156</v>
      </c>
      <c r="E203" s="187" t="s">
        <v>1</v>
      </c>
      <c r="F203" s="188" t="s">
        <v>310</v>
      </c>
      <c r="G203" s="13"/>
      <c r="H203" s="189">
        <v>250</v>
      </c>
      <c r="I203" s="190"/>
      <c r="J203" s="13"/>
      <c r="K203" s="13"/>
      <c r="L203" s="185"/>
      <c r="M203" s="191"/>
      <c r="N203" s="192"/>
      <c r="O203" s="192"/>
      <c r="P203" s="192"/>
      <c r="Q203" s="192"/>
      <c r="R203" s="192"/>
      <c r="S203" s="192"/>
      <c r="T203" s="19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87" t="s">
        <v>156</v>
      </c>
      <c r="AU203" s="187" t="s">
        <v>85</v>
      </c>
      <c r="AV203" s="13" t="s">
        <v>85</v>
      </c>
      <c r="AW203" s="13" t="s">
        <v>31</v>
      </c>
      <c r="AX203" s="13" t="s">
        <v>83</v>
      </c>
      <c r="AY203" s="187" t="s">
        <v>129</v>
      </c>
    </row>
    <row r="204" s="2" customFormat="1" ht="33" customHeight="1">
      <c r="A204" s="38"/>
      <c r="B204" s="171"/>
      <c r="C204" s="172" t="s">
        <v>311</v>
      </c>
      <c r="D204" s="172" t="s">
        <v>132</v>
      </c>
      <c r="E204" s="173" t="s">
        <v>312</v>
      </c>
      <c r="F204" s="174" t="s">
        <v>313</v>
      </c>
      <c r="G204" s="175" t="s">
        <v>314</v>
      </c>
      <c r="H204" s="176">
        <v>443.608</v>
      </c>
      <c r="I204" s="177"/>
      <c r="J204" s="178">
        <f>ROUND(I204*H204,2)</f>
        <v>0</v>
      </c>
      <c r="K204" s="174" t="s">
        <v>187</v>
      </c>
      <c r="L204" s="39"/>
      <c r="M204" s="179" t="s">
        <v>1</v>
      </c>
      <c r="N204" s="180" t="s">
        <v>40</v>
      </c>
      <c r="O204" s="77"/>
      <c r="P204" s="181">
        <f>O204*H204</f>
        <v>0</v>
      </c>
      <c r="Q204" s="181">
        <v>0</v>
      </c>
      <c r="R204" s="181">
        <f>Q204*H204</f>
        <v>0</v>
      </c>
      <c r="S204" s="181">
        <v>0</v>
      </c>
      <c r="T204" s="182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183" t="s">
        <v>149</v>
      </c>
      <c r="AT204" s="183" t="s">
        <v>132</v>
      </c>
      <c r="AU204" s="183" t="s">
        <v>85</v>
      </c>
      <c r="AY204" s="19" t="s">
        <v>129</v>
      </c>
      <c r="BE204" s="184">
        <f>IF(N204="základní",J204,0)</f>
        <v>0</v>
      </c>
      <c r="BF204" s="184">
        <f>IF(N204="snížená",J204,0)</f>
        <v>0</v>
      </c>
      <c r="BG204" s="184">
        <f>IF(N204="zákl. přenesená",J204,0)</f>
        <v>0</v>
      </c>
      <c r="BH204" s="184">
        <f>IF(N204="sníž. přenesená",J204,0)</f>
        <v>0</v>
      </c>
      <c r="BI204" s="184">
        <f>IF(N204="nulová",J204,0)</f>
        <v>0</v>
      </c>
      <c r="BJ204" s="19" t="s">
        <v>83</v>
      </c>
      <c r="BK204" s="184">
        <f>ROUND(I204*H204,2)</f>
        <v>0</v>
      </c>
      <c r="BL204" s="19" t="s">
        <v>149</v>
      </c>
      <c r="BM204" s="183" t="s">
        <v>315</v>
      </c>
    </row>
    <row r="205" s="15" customFormat="1">
      <c r="A205" s="15"/>
      <c r="B205" s="210"/>
      <c r="C205" s="15"/>
      <c r="D205" s="186" t="s">
        <v>156</v>
      </c>
      <c r="E205" s="211" t="s">
        <v>1</v>
      </c>
      <c r="F205" s="212" t="s">
        <v>316</v>
      </c>
      <c r="G205" s="15"/>
      <c r="H205" s="211" t="s">
        <v>1</v>
      </c>
      <c r="I205" s="213"/>
      <c r="J205" s="15"/>
      <c r="K205" s="15"/>
      <c r="L205" s="210"/>
      <c r="M205" s="214"/>
      <c r="N205" s="215"/>
      <c r="O205" s="215"/>
      <c r="P205" s="215"/>
      <c r="Q205" s="215"/>
      <c r="R205" s="215"/>
      <c r="S205" s="215"/>
      <c r="T205" s="216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11" t="s">
        <v>156</v>
      </c>
      <c r="AU205" s="211" t="s">
        <v>85</v>
      </c>
      <c r="AV205" s="15" t="s">
        <v>83</v>
      </c>
      <c r="AW205" s="15" t="s">
        <v>31</v>
      </c>
      <c r="AX205" s="15" t="s">
        <v>75</v>
      </c>
      <c r="AY205" s="211" t="s">
        <v>129</v>
      </c>
    </row>
    <row r="206" s="15" customFormat="1">
      <c r="A206" s="15"/>
      <c r="B206" s="210"/>
      <c r="C206" s="15"/>
      <c r="D206" s="186" t="s">
        <v>156</v>
      </c>
      <c r="E206" s="211" t="s">
        <v>1</v>
      </c>
      <c r="F206" s="212" t="s">
        <v>317</v>
      </c>
      <c r="G206" s="15"/>
      <c r="H206" s="211" t="s">
        <v>1</v>
      </c>
      <c r="I206" s="213"/>
      <c r="J206" s="15"/>
      <c r="K206" s="15"/>
      <c r="L206" s="210"/>
      <c r="M206" s="214"/>
      <c r="N206" s="215"/>
      <c r="O206" s="215"/>
      <c r="P206" s="215"/>
      <c r="Q206" s="215"/>
      <c r="R206" s="215"/>
      <c r="S206" s="215"/>
      <c r="T206" s="216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11" t="s">
        <v>156</v>
      </c>
      <c r="AU206" s="211" t="s">
        <v>85</v>
      </c>
      <c r="AV206" s="15" t="s">
        <v>83</v>
      </c>
      <c r="AW206" s="15" t="s">
        <v>31</v>
      </c>
      <c r="AX206" s="15" t="s">
        <v>75</v>
      </c>
      <c r="AY206" s="211" t="s">
        <v>129</v>
      </c>
    </row>
    <row r="207" s="13" customFormat="1">
      <c r="A207" s="13"/>
      <c r="B207" s="185"/>
      <c r="C207" s="13"/>
      <c r="D207" s="186" t="s">
        <v>156</v>
      </c>
      <c r="E207" s="187" t="s">
        <v>1</v>
      </c>
      <c r="F207" s="188" t="s">
        <v>318</v>
      </c>
      <c r="G207" s="13"/>
      <c r="H207" s="189">
        <v>525</v>
      </c>
      <c r="I207" s="190"/>
      <c r="J207" s="13"/>
      <c r="K207" s="13"/>
      <c r="L207" s="185"/>
      <c r="M207" s="191"/>
      <c r="N207" s="192"/>
      <c r="O207" s="192"/>
      <c r="P207" s="192"/>
      <c r="Q207" s="192"/>
      <c r="R207" s="192"/>
      <c r="S207" s="192"/>
      <c r="T207" s="19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87" t="s">
        <v>156</v>
      </c>
      <c r="AU207" s="187" t="s">
        <v>85</v>
      </c>
      <c r="AV207" s="13" t="s">
        <v>85</v>
      </c>
      <c r="AW207" s="13" t="s">
        <v>31</v>
      </c>
      <c r="AX207" s="13" t="s">
        <v>75</v>
      </c>
      <c r="AY207" s="187" t="s">
        <v>129</v>
      </c>
    </row>
    <row r="208" s="13" customFormat="1">
      <c r="A208" s="13"/>
      <c r="B208" s="185"/>
      <c r="C208" s="13"/>
      <c r="D208" s="186" t="s">
        <v>156</v>
      </c>
      <c r="E208" s="187" t="s">
        <v>1</v>
      </c>
      <c r="F208" s="188" t="s">
        <v>319</v>
      </c>
      <c r="G208" s="13"/>
      <c r="H208" s="189">
        <v>36</v>
      </c>
      <c r="I208" s="190"/>
      <c r="J208" s="13"/>
      <c r="K208" s="13"/>
      <c r="L208" s="185"/>
      <c r="M208" s="191"/>
      <c r="N208" s="192"/>
      <c r="O208" s="192"/>
      <c r="P208" s="192"/>
      <c r="Q208" s="192"/>
      <c r="R208" s="192"/>
      <c r="S208" s="192"/>
      <c r="T208" s="19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87" t="s">
        <v>156</v>
      </c>
      <c r="AU208" s="187" t="s">
        <v>85</v>
      </c>
      <c r="AV208" s="13" t="s">
        <v>85</v>
      </c>
      <c r="AW208" s="13" t="s">
        <v>31</v>
      </c>
      <c r="AX208" s="13" t="s">
        <v>75</v>
      </c>
      <c r="AY208" s="187" t="s">
        <v>129</v>
      </c>
    </row>
    <row r="209" s="13" customFormat="1">
      <c r="A209" s="13"/>
      <c r="B209" s="185"/>
      <c r="C209" s="13"/>
      <c r="D209" s="186" t="s">
        <v>156</v>
      </c>
      <c r="E209" s="187" t="s">
        <v>1</v>
      </c>
      <c r="F209" s="188" t="s">
        <v>320</v>
      </c>
      <c r="G209" s="13"/>
      <c r="H209" s="189">
        <v>27</v>
      </c>
      <c r="I209" s="190"/>
      <c r="J209" s="13"/>
      <c r="K209" s="13"/>
      <c r="L209" s="185"/>
      <c r="M209" s="191"/>
      <c r="N209" s="192"/>
      <c r="O209" s="192"/>
      <c r="P209" s="192"/>
      <c r="Q209" s="192"/>
      <c r="R209" s="192"/>
      <c r="S209" s="192"/>
      <c r="T209" s="19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87" t="s">
        <v>156</v>
      </c>
      <c r="AU209" s="187" t="s">
        <v>85</v>
      </c>
      <c r="AV209" s="13" t="s">
        <v>85</v>
      </c>
      <c r="AW209" s="13" t="s">
        <v>31</v>
      </c>
      <c r="AX209" s="13" t="s">
        <v>75</v>
      </c>
      <c r="AY209" s="187" t="s">
        <v>129</v>
      </c>
    </row>
    <row r="210" s="16" customFormat="1">
      <c r="A210" s="16"/>
      <c r="B210" s="217"/>
      <c r="C210" s="16"/>
      <c r="D210" s="186" t="s">
        <v>156</v>
      </c>
      <c r="E210" s="218" t="s">
        <v>1</v>
      </c>
      <c r="F210" s="219" t="s">
        <v>233</v>
      </c>
      <c r="G210" s="16"/>
      <c r="H210" s="220">
        <v>588</v>
      </c>
      <c r="I210" s="221"/>
      <c r="J210" s="16"/>
      <c r="K210" s="16"/>
      <c r="L210" s="217"/>
      <c r="M210" s="222"/>
      <c r="N210" s="223"/>
      <c r="O210" s="223"/>
      <c r="P210" s="223"/>
      <c r="Q210" s="223"/>
      <c r="R210" s="223"/>
      <c r="S210" s="223"/>
      <c r="T210" s="224"/>
      <c r="U210" s="16"/>
      <c r="V210" s="16"/>
      <c r="W210" s="16"/>
      <c r="X210" s="16"/>
      <c r="Y210" s="16"/>
      <c r="Z210" s="16"/>
      <c r="AA210" s="16"/>
      <c r="AB210" s="16"/>
      <c r="AC210" s="16"/>
      <c r="AD210" s="16"/>
      <c r="AE210" s="16"/>
      <c r="AT210" s="218" t="s">
        <v>156</v>
      </c>
      <c r="AU210" s="218" t="s">
        <v>85</v>
      </c>
      <c r="AV210" s="16" t="s">
        <v>146</v>
      </c>
      <c r="AW210" s="16" t="s">
        <v>31</v>
      </c>
      <c r="AX210" s="16" t="s">
        <v>75</v>
      </c>
      <c r="AY210" s="218" t="s">
        <v>129</v>
      </c>
    </row>
    <row r="211" s="13" customFormat="1">
      <c r="A211" s="13"/>
      <c r="B211" s="185"/>
      <c r="C211" s="13"/>
      <c r="D211" s="186" t="s">
        <v>156</v>
      </c>
      <c r="E211" s="187" t="s">
        <v>1</v>
      </c>
      <c r="F211" s="188" t="s">
        <v>321</v>
      </c>
      <c r="G211" s="13"/>
      <c r="H211" s="189">
        <v>74.200000000000003</v>
      </c>
      <c r="I211" s="190"/>
      <c r="J211" s="13"/>
      <c r="K211" s="13"/>
      <c r="L211" s="185"/>
      <c r="M211" s="191"/>
      <c r="N211" s="192"/>
      <c r="O211" s="192"/>
      <c r="P211" s="192"/>
      <c r="Q211" s="192"/>
      <c r="R211" s="192"/>
      <c r="S211" s="192"/>
      <c r="T211" s="19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87" t="s">
        <v>156</v>
      </c>
      <c r="AU211" s="187" t="s">
        <v>85</v>
      </c>
      <c r="AV211" s="13" t="s">
        <v>85</v>
      </c>
      <c r="AW211" s="13" t="s">
        <v>31</v>
      </c>
      <c r="AX211" s="13" t="s">
        <v>75</v>
      </c>
      <c r="AY211" s="187" t="s">
        <v>129</v>
      </c>
    </row>
    <row r="212" s="13" customFormat="1">
      <c r="A212" s="13"/>
      <c r="B212" s="185"/>
      <c r="C212" s="13"/>
      <c r="D212" s="186" t="s">
        <v>156</v>
      </c>
      <c r="E212" s="187" t="s">
        <v>1</v>
      </c>
      <c r="F212" s="188" t="s">
        <v>322</v>
      </c>
      <c r="G212" s="13"/>
      <c r="H212" s="189">
        <v>30.699999999999999</v>
      </c>
      <c r="I212" s="190"/>
      <c r="J212" s="13"/>
      <c r="K212" s="13"/>
      <c r="L212" s="185"/>
      <c r="M212" s="191"/>
      <c r="N212" s="192"/>
      <c r="O212" s="192"/>
      <c r="P212" s="192"/>
      <c r="Q212" s="192"/>
      <c r="R212" s="192"/>
      <c r="S212" s="192"/>
      <c r="T212" s="19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87" t="s">
        <v>156</v>
      </c>
      <c r="AU212" s="187" t="s">
        <v>85</v>
      </c>
      <c r="AV212" s="13" t="s">
        <v>85</v>
      </c>
      <c r="AW212" s="13" t="s">
        <v>31</v>
      </c>
      <c r="AX212" s="13" t="s">
        <v>75</v>
      </c>
      <c r="AY212" s="187" t="s">
        <v>129</v>
      </c>
    </row>
    <row r="213" s="16" customFormat="1">
      <c r="A213" s="16"/>
      <c r="B213" s="217"/>
      <c r="C213" s="16"/>
      <c r="D213" s="186" t="s">
        <v>156</v>
      </c>
      <c r="E213" s="218" t="s">
        <v>1</v>
      </c>
      <c r="F213" s="219" t="s">
        <v>233</v>
      </c>
      <c r="G213" s="16"/>
      <c r="H213" s="220">
        <v>104.90000000000001</v>
      </c>
      <c r="I213" s="221"/>
      <c r="J213" s="16"/>
      <c r="K213" s="16"/>
      <c r="L213" s="217"/>
      <c r="M213" s="222"/>
      <c r="N213" s="223"/>
      <c r="O213" s="223"/>
      <c r="P213" s="223"/>
      <c r="Q213" s="223"/>
      <c r="R213" s="223"/>
      <c r="S213" s="223"/>
      <c r="T213" s="224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T213" s="218" t="s">
        <v>156</v>
      </c>
      <c r="AU213" s="218" t="s">
        <v>85</v>
      </c>
      <c r="AV213" s="16" t="s">
        <v>146</v>
      </c>
      <c r="AW213" s="16" t="s">
        <v>31</v>
      </c>
      <c r="AX213" s="16" t="s">
        <v>75</v>
      </c>
      <c r="AY213" s="218" t="s">
        <v>129</v>
      </c>
    </row>
    <row r="214" s="15" customFormat="1">
      <c r="A214" s="15"/>
      <c r="B214" s="210"/>
      <c r="C214" s="15"/>
      <c r="D214" s="186" t="s">
        <v>156</v>
      </c>
      <c r="E214" s="211" t="s">
        <v>1</v>
      </c>
      <c r="F214" s="212" t="s">
        <v>323</v>
      </c>
      <c r="G214" s="15"/>
      <c r="H214" s="211" t="s">
        <v>1</v>
      </c>
      <c r="I214" s="213"/>
      <c r="J214" s="15"/>
      <c r="K214" s="15"/>
      <c r="L214" s="210"/>
      <c r="M214" s="214"/>
      <c r="N214" s="215"/>
      <c r="O214" s="215"/>
      <c r="P214" s="215"/>
      <c r="Q214" s="215"/>
      <c r="R214" s="215"/>
      <c r="S214" s="215"/>
      <c r="T214" s="216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11" t="s">
        <v>156</v>
      </c>
      <c r="AU214" s="211" t="s">
        <v>85</v>
      </c>
      <c r="AV214" s="15" t="s">
        <v>83</v>
      </c>
      <c r="AW214" s="15" t="s">
        <v>31</v>
      </c>
      <c r="AX214" s="15" t="s">
        <v>75</v>
      </c>
      <c r="AY214" s="211" t="s">
        <v>129</v>
      </c>
    </row>
    <row r="215" s="15" customFormat="1">
      <c r="A215" s="15"/>
      <c r="B215" s="210"/>
      <c r="C215" s="15"/>
      <c r="D215" s="186" t="s">
        <v>156</v>
      </c>
      <c r="E215" s="211" t="s">
        <v>1</v>
      </c>
      <c r="F215" s="212" t="s">
        <v>324</v>
      </c>
      <c r="G215" s="15"/>
      <c r="H215" s="211" t="s">
        <v>1</v>
      </c>
      <c r="I215" s="213"/>
      <c r="J215" s="15"/>
      <c r="K215" s="15"/>
      <c r="L215" s="210"/>
      <c r="M215" s="214"/>
      <c r="N215" s="215"/>
      <c r="O215" s="215"/>
      <c r="P215" s="215"/>
      <c r="Q215" s="215"/>
      <c r="R215" s="215"/>
      <c r="S215" s="215"/>
      <c r="T215" s="216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11" t="s">
        <v>156</v>
      </c>
      <c r="AU215" s="211" t="s">
        <v>85</v>
      </c>
      <c r="AV215" s="15" t="s">
        <v>83</v>
      </c>
      <c r="AW215" s="15" t="s">
        <v>31</v>
      </c>
      <c r="AX215" s="15" t="s">
        <v>75</v>
      </c>
      <c r="AY215" s="211" t="s">
        <v>129</v>
      </c>
    </row>
    <row r="216" s="13" customFormat="1">
      <c r="A216" s="13"/>
      <c r="B216" s="185"/>
      <c r="C216" s="13"/>
      <c r="D216" s="186" t="s">
        <v>156</v>
      </c>
      <c r="E216" s="187" t="s">
        <v>1</v>
      </c>
      <c r="F216" s="188" t="s">
        <v>325</v>
      </c>
      <c r="G216" s="13"/>
      <c r="H216" s="189">
        <v>878.70000000000005</v>
      </c>
      <c r="I216" s="190"/>
      <c r="J216" s="13"/>
      <c r="K216" s="13"/>
      <c r="L216" s="185"/>
      <c r="M216" s="191"/>
      <c r="N216" s="192"/>
      <c r="O216" s="192"/>
      <c r="P216" s="192"/>
      <c r="Q216" s="192"/>
      <c r="R216" s="192"/>
      <c r="S216" s="192"/>
      <c r="T216" s="19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87" t="s">
        <v>156</v>
      </c>
      <c r="AU216" s="187" t="s">
        <v>85</v>
      </c>
      <c r="AV216" s="13" t="s">
        <v>85</v>
      </c>
      <c r="AW216" s="13" t="s">
        <v>31</v>
      </c>
      <c r="AX216" s="13" t="s">
        <v>75</v>
      </c>
      <c r="AY216" s="187" t="s">
        <v>129</v>
      </c>
    </row>
    <row r="217" s="13" customFormat="1">
      <c r="A217" s="13"/>
      <c r="B217" s="185"/>
      <c r="C217" s="13"/>
      <c r="D217" s="186" t="s">
        <v>156</v>
      </c>
      <c r="E217" s="187" t="s">
        <v>1</v>
      </c>
      <c r="F217" s="188" t="s">
        <v>326</v>
      </c>
      <c r="G217" s="13"/>
      <c r="H217" s="189">
        <v>40.200000000000003</v>
      </c>
      <c r="I217" s="190"/>
      <c r="J217" s="13"/>
      <c r="K217" s="13"/>
      <c r="L217" s="185"/>
      <c r="M217" s="191"/>
      <c r="N217" s="192"/>
      <c r="O217" s="192"/>
      <c r="P217" s="192"/>
      <c r="Q217" s="192"/>
      <c r="R217" s="192"/>
      <c r="S217" s="192"/>
      <c r="T217" s="19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87" t="s">
        <v>156</v>
      </c>
      <c r="AU217" s="187" t="s">
        <v>85</v>
      </c>
      <c r="AV217" s="13" t="s">
        <v>85</v>
      </c>
      <c r="AW217" s="13" t="s">
        <v>31</v>
      </c>
      <c r="AX217" s="13" t="s">
        <v>75</v>
      </c>
      <c r="AY217" s="187" t="s">
        <v>129</v>
      </c>
    </row>
    <row r="218" s="13" customFormat="1">
      <c r="A218" s="13"/>
      <c r="B218" s="185"/>
      <c r="C218" s="13"/>
      <c r="D218" s="186" t="s">
        <v>156</v>
      </c>
      <c r="E218" s="187" t="s">
        <v>1</v>
      </c>
      <c r="F218" s="188" t="s">
        <v>327</v>
      </c>
      <c r="G218" s="13"/>
      <c r="H218" s="189">
        <v>22</v>
      </c>
      <c r="I218" s="190"/>
      <c r="J218" s="13"/>
      <c r="K218" s="13"/>
      <c r="L218" s="185"/>
      <c r="M218" s="191"/>
      <c r="N218" s="192"/>
      <c r="O218" s="192"/>
      <c r="P218" s="192"/>
      <c r="Q218" s="192"/>
      <c r="R218" s="192"/>
      <c r="S218" s="192"/>
      <c r="T218" s="19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87" t="s">
        <v>156</v>
      </c>
      <c r="AU218" s="187" t="s">
        <v>85</v>
      </c>
      <c r="AV218" s="13" t="s">
        <v>85</v>
      </c>
      <c r="AW218" s="13" t="s">
        <v>31</v>
      </c>
      <c r="AX218" s="13" t="s">
        <v>75</v>
      </c>
      <c r="AY218" s="187" t="s">
        <v>129</v>
      </c>
    </row>
    <row r="219" s="16" customFormat="1">
      <c r="A219" s="16"/>
      <c r="B219" s="217"/>
      <c r="C219" s="16"/>
      <c r="D219" s="186" t="s">
        <v>156</v>
      </c>
      <c r="E219" s="218" t="s">
        <v>1</v>
      </c>
      <c r="F219" s="219" t="s">
        <v>233</v>
      </c>
      <c r="G219" s="16"/>
      <c r="H219" s="220">
        <v>940.89999999999998</v>
      </c>
      <c r="I219" s="221"/>
      <c r="J219" s="16"/>
      <c r="K219" s="16"/>
      <c r="L219" s="217"/>
      <c r="M219" s="222"/>
      <c r="N219" s="223"/>
      <c r="O219" s="223"/>
      <c r="P219" s="223"/>
      <c r="Q219" s="223"/>
      <c r="R219" s="223"/>
      <c r="S219" s="223"/>
      <c r="T219" s="224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T219" s="218" t="s">
        <v>156</v>
      </c>
      <c r="AU219" s="218" t="s">
        <v>85</v>
      </c>
      <c r="AV219" s="16" t="s">
        <v>146</v>
      </c>
      <c r="AW219" s="16" t="s">
        <v>31</v>
      </c>
      <c r="AX219" s="16" t="s">
        <v>75</v>
      </c>
      <c r="AY219" s="218" t="s">
        <v>129</v>
      </c>
    </row>
    <row r="220" s="13" customFormat="1">
      <c r="A220" s="13"/>
      <c r="B220" s="185"/>
      <c r="C220" s="13"/>
      <c r="D220" s="186" t="s">
        <v>156</v>
      </c>
      <c r="E220" s="187" t="s">
        <v>1</v>
      </c>
      <c r="F220" s="188" t="s">
        <v>328</v>
      </c>
      <c r="G220" s="13"/>
      <c r="H220" s="189">
        <v>107.2</v>
      </c>
      <c r="I220" s="190"/>
      <c r="J220" s="13"/>
      <c r="K220" s="13"/>
      <c r="L220" s="185"/>
      <c r="M220" s="191"/>
      <c r="N220" s="192"/>
      <c r="O220" s="192"/>
      <c r="P220" s="192"/>
      <c r="Q220" s="192"/>
      <c r="R220" s="192"/>
      <c r="S220" s="192"/>
      <c r="T220" s="19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87" t="s">
        <v>156</v>
      </c>
      <c r="AU220" s="187" t="s">
        <v>85</v>
      </c>
      <c r="AV220" s="13" t="s">
        <v>85</v>
      </c>
      <c r="AW220" s="13" t="s">
        <v>31</v>
      </c>
      <c r="AX220" s="13" t="s">
        <v>75</v>
      </c>
      <c r="AY220" s="187" t="s">
        <v>129</v>
      </c>
    </row>
    <row r="221" s="13" customFormat="1">
      <c r="A221" s="13"/>
      <c r="B221" s="185"/>
      <c r="C221" s="13"/>
      <c r="D221" s="186" t="s">
        <v>156</v>
      </c>
      <c r="E221" s="187" t="s">
        <v>1</v>
      </c>
      <c r="F221" s="188" t="s">
        <v>329</v>
      </c>
      <c r="G221" s="13"/>
      <c r="H221" s="189">
        <v>48.899999999999999</v>
      </c>
      <c r="I221" s="190"/>
      <c r="J221" s="13"/>
      <c r="K221" s="13"/>
      <c r="L221" s="185"/>
      <c r="M221" s="191"/>
      <c r="N221" s="192"/>
      <c r="O221" s="192"/>
      <c r="P221" s="192"/>
      <c r="Q221" s="192"/>
      <c r="R221" s="192"/>
      <c r="S221" s="192"/>
      <c r="T221" s="19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87" t="s">
        <v>156</v>
      </c>
      <c r="AU221" s="187" t="s">
        <v>85</v>
      </c>
      <c r="AV221" s="13" t="s">
        <v>85</v>
      </c>
      <c r="AW221" s="13" t="s">
        <v>31</v>
      </c>
      <c r="AX221" s="13" t="s">
        <v>75</v>
      </c>
      <c r="AY221" s="187" t="s">
        <v>129</v>
      </c>
    </row>
    <row r="222" s="16" customFormat="1">
      <c r="A222" s="16"/>
      <c r="B222" s="217"/>
      <c r="C222" s="16"/>
      <c r="D222" s="186" t="s">
        <v>156</v>
      </c>
      <c r="E222" s="218" t="s">
        <v>1</v>
      </c>
      <c r="F222" s="219" t="s">
        <v>233</v>
      </c>
      <c r="G222" s="16"/>
      <c r="H222" s="220">
        <v>156.09999999999999</v>
      </c>
      <c r="I222" s="221"/>
      <c r="J222" s="16"/>
      <c r="K222" s="16"/>
      <c r="L222" s="217"/>
      <c r="M222" s="222"/>
      <c r="N222" s="223"/>
      <c r="O222" s="223"/>
      <c r="P222" s="223"/>
      <c r="Q222" s="223"/>
      <c r="R222" s="223"/>
      <c r="S222" s="223"/>
      <c r="T222" s="224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T222" s="218" t="s">
        <v>156</v>
      </c>
      <c r="AU222" s="218" t="s">
        <v>85</v>
      </c>
      <c r="AV222" s="16" t="s">
        <v>146</v>
      </c>
      <c r="AW222" s="16" t="s">
        <v>31</v>
      </c>
      <c r="AX222" s="16" t="s">
        <v>75</v>
      </c>
      <c r="AY222" s="218" t="s">
        <v>129</v>
      </c>
    </row>
    <row r="223" s="14" customFormat="1">
      <c r="A223" s="14"/>
      <c r="B223" s="202"/>
      <c r="C223" s="14"/>
      <c r="D223" s="186" t="s">
        <v>156</v>
      </c>
      <c r="E223" s="203" t="s">
        <v>1</v>
      </c>
      <c r="F223" s="204" t="s">
        <v>219</v>
      </c>
      <c r="G223" s="14"/>
      <c r="H223" s="205">
        <v>1789.9000000000001</v>
      </c>
      <c r="I223" s="206"/>
      <c r="J223" s="14"/>
      <c r="K223" s="14"/>
      <c r="L223" s="202"/>
      <c r="M223" s="207"/>
      <c r="N223" s="208"/>
      <c r="O223" s="208"/>
      <c r="P223" s="208"/>
      <c r="Q223" s="208"/>
      <c r="R223" s="208"/>
      <c r="S223" s="208"/>
      <c r="T223" s="209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03" t="s">
        <v>156</v>
      </c>
      <c r="AU223" s="203" t="s">
        <v>85</v>
      </c>
      <c r="AV223" s="14" t="s">
        <v>149</v>
      </c>
      <c r="AW223" s="14" t="s">
        <v>31</v>
      </c>
      <c r="AX223" s="14" t="s">
        <v>75</v>
      </c>
      <c r="AY223" s="203" t="s">
        <v>129</v>
      </c>
    </row>
    <row r="224" s="13" customFormat="1">
      <c r="A224" s="13"/>
      <c r="B224" s="185"/>
      <c r="C224" s="13"/>
      <c r="D224" s="186" t="s">
        <v>156</v>
      </c>
      <c r="E224" s="187" t="s">
        <v>1</v>
      </c>
      <c r="F224" s="188" t="s">
        <v>330</v>
      </c>
      <c r="G224" s="13"/>
      <c r="H224" s="189">
        <v>18.210000000000001</v>
      </c>
      <c r="I224" s="190"/>
      <c r="J224" s="13"/>
      <c r="K224" s="13"/>
      <c r="L224" s="185"/>
      <c r="M224" s="191"/>
      <c r="N224" s="192"/>
      <c r="O224" s="192"/>
      <c r="P224" s="192"/>
      <c r="Q224" s="192"/>
      <c r="R224" s="192"/>
      <c r="S224" s="192"/>
      <c r="T224" s="19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87" t="s">
        <v>156</v>
      </c>
      <c r="AU224" s="187" t="s">
        <v>85</v>
      </c>
      <c r="AV224" s="13" t="s">
        <v>85</v>
      </c>
      <c r="AW224" s="13" t="s">
        <v>31</v>
      </c>
      <c r="AX224" s="13" t="s">
        <v>75</v>
      </c>
      <c r="AY224" s="187" t="s">
        <v>129</v>
      </c>
    </row>
    <row r="225" s="13" customFormat="1">
      <c r="A225" s="13"/>
      <c r="B225" s="185"/>
      <c r="C225" s="13"/>
      <c r="D225" s="186" t="s">
        <v>156</v>
      </c>
      <c r="E225" s="187" t="s">
        <v>1</v>
      </c>
      <c r="F225" s="188" t="s">
        <v>331</v>
      </c>
      <c r="G225" s="13"/>
      <c r="H225" s="189">
        <v>268.48500000000001</v>
      </c>
      <c r="I225" s="190"/>
      <c r="J225" s="13"/>
      <c r="K225" s="13"/>
      <c r="L225" s="185"/>
      <c r="M225" s="191"/>
      <c r="N225" s="192"/>
      <c r="O225" s="192"/>
      <c r="P225" s="192"/>
      <c r="Q225" s="192"/>
      <c r="R225" s="192"/>
      <c r="S225" s="192"/>
      <c r="T225" s="19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87" t="s">
        <v>156</v>
      </c>
      <c r="AU225" s="187" t="s">
        <v>85</v>
      </c>
      <c r="AV225" s="13" t="s">
        <v>85</v>
      </c>
      <c r="AW225" s="13" t="s">
        <v>31</v>
      </c>
      <c r="AX225" s="13" t="s">
        <v>75</v>
      </c>
      <c r="AY225" s="187" t="s">
        <v>129</v>
      </c>
    </row>
    <row r="226" s="13" customFormat="1">
      <c r="A226" s="13"/>
      <c r="B226" s="185"/>
      <c r="C226" s="13"/>
      <c r="D226" s="186" t="s">
        <v>156</v>
      </c>
      <c r="E226" s="187" t="s">
        <v>1</v>
      </c>
      <c r="F226" s="188" t="s">
        <v>332</v>
      </c>
      <c r="G226" s="13"/>
      <c r="H226" s="189">
        <v>125.29300000000001</v>
      </c>
      <c r="I226" s="190"/>
      <c r="J226" s="13"/>
      <c r="K226" s="13"/>
      <c r="L226" s="185"/>
      <c r="M226" s="191"/>
      <c r="N226" s="192"/>
      <c r="O226" s="192"/>
      <c r="P226" s="192"/>
      <c r="Q226" s="192"/>
      <c r="R226" s="192"/>
      <c r="S226" s="192"/>
      <c r="T226" s="19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87" t="s">
        <v>156</v>
      </c>
      <c r="AU226" s="187" t="s">
        <v>85</v>
      </c>
      <c r="AV226" s="13" t="s">
        <v>85</v>
      </c>
      <c r="AW226" s="13" t="s">
        <v>31</v>
      </c>
      <c r="AX226" s="13" t="s">
        <v>75</v>
      </c>
      <c r="AY226" s="187" t="s">
        <v>129</v>
      </c>
    </row>
    <row r="227" s="13" customFormat="1">
      <c r="A227" s="13"/>
      <c r="B227" s="185"/>
      <c r="C227" s="13"/>
      <c r="D227" s="186" t="s">
        <v>156</v>
      </c>
      <c r="E227" s="187" t="s">
        <v>1</v>
      </c>
      <c r="F227" s="188" t="s">
        <v>333</v>
      </c>
      <c r="G227" s="13"/>
      <c r="H227" s="189">
        <v>19.800000000000001</v>
      </c>
      <c r="I227" s="190"/>
      <c r="J227" s="13"/>
      <c r="K227" s="13"/>
      <c r="L227" s="185"/>
      <c r="M227" s="191"/>
      <c r="N227" s="192"/>
      <c r="O227" s="192"/>
      <c r="P227" s="192"/>
      <c r="Q227" s="192"/>
      <c r="R227" s="192"/>
      <c r="S227" s="192"/>
      <c r="T227" s="19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87" t="s">
        <v>156</v>
      </c>
      <c r="AU227" s="187" t="s">
        <v>85</v>
      </c>
      <c r="AV227" s="13" t="s">
        <v>85</v>
      </c>
      <c r="AW227" s="13" t="s">
        <v>31</v>
      </c>
      <c r="AX227" s="13" t="s">
        <v>75</v>
      </c>
      <c r="AY227" s="187" t="s">
        <v>129</v>
      </c>
    </row>
    <row r="228" s="13" customFormat="1">
      <c r="A228" s="13"/>
      <c r="B228" s="185"/>
      <c r="C228" s="13"/>
      <c r="D228" s="186" t="s">
        <v>156</v>
      </c>
      <c r="E228" s="187" t="s">
        <v>1</v>
      </c>
      <c r="F228" s="188" t="s">
        <v>334</v>
      </c>
      <c r="G228" s="13"/>
      <c r="H228" s="189">
        <v>11.82</v>
      </c>
      <c r="I228" s="190"/>
      <c r="J228" s="13"/>
      <c r="K228" s="13"/>
      <c r="L228" s="185"/>
      <c r="M228" s="191"/>
      <c r="N228" s="192"/>
      <c r="O228" s="192"/>
      <c r="P228" s="192"/>
      <c r="Q228" s="192"/>
      <c r="R228" s="192"/>
      <c r="S228" s="192"/>
      <c r="T228" s="19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87" t="s">
        <v>156</v>
      </c>
      <c r="AU228" s="187" t="s">
        <v>85</v>
      </c>
      <c r="AV228" s="13" t="s">
        <v>85</v>
      </c>
      <c r="AW228" s="13" t="s">
        <v>31</v>
      </c>
      <c r="AX228" s="13" t="s">
        <v>75</v>
      </c>
      <c r="AY228" s="187" t="s">
        <v>129</v>
      </c>
    </row>
    <row r="229" s="16" customFormat="1">
      <c r="A229" s="16"/>
      <c r="B229" s="217"/>
      <c r="C229" s="16"/>
      <c r="D229" s="186" t="s">
        <v>156</v>
      </c>
      <c r="E229" s="218" t="s">
        <v>1</v>
      </c>
      <c r="F229" s="219" t="s">
        <v>233</v>
      </c>
      <c r="G229" s="16"/>
      <c r="H229" s="220">
        <v>443.608</v>
      </c>
      <c r="I229" s="221"/>
      <c r="J229" s="16"/>
      <c r="K229" s="16"/>
      <c r="L229" s="217"/>
      <c r="M229" s="222"/>
      <c r="N229" s="223"/>
      <c r="O229" s="223"/>
      <c r="P229" s="223"/>
      <c r="Q229" s="223"/>
      <c r="R229" s="223"/>
      <c r="S229" s="223"/>
      <c r="T229" s="224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T229" s="218" t="s">
        <v>156</v>
      </c>
      <c r="AU229" s="218" t="s">
        <v>85</v>
      </c>
      <c r="AV229" s="16" t="s">
        <v>146</v>
      </c>
      <c r="AW229" s="16" t="s">
        <v>31</v>
      </c>
      <c r="AX229" s="16" t="s">
        <v>75</v>
      </c>
      <c r="AY229" s="218" t="s">
        <v>129</v>
      </c>
    </row>
    <row r="230" s="14" customFormat="1">
      <c r="A230" s="14"/>
      <c r="B230" s="202"/>
      <c r="C230" s="14"/>
      <c r="D230" s="186" t="s">
        <v>156</v>
      </c>
      <c r="E230" s="203" t="s">
        <v>1</v>
      </c>
      <c r="F230" s="204" t="s">
        <v>219</v>
      </c>
      <c r="G230" s="14"/>
      <c r="H230" s="205">
        <v>443.608</v>
      </c>
      <c r="I230" s="206"/>
      <c r="J230" s="14"/>
      <c r="K230" s="14"/>
      <c r="L230" s="202"/>
      <c r="M230" s="207"/>
      <c r="N230" s="208"/>
      <c r="O230" s="208"/>
      <c r="P230" s="208"/>
      <c r="Q230" s="208"/>
      <c r="R230" s="208"/>
      <c r="S230" s="208"/>
      <c r="T230" s="209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03" t="s">
        <v>156</v>
      </c>
      <c r="AU230" s="203" t="s">
        <v>85</v>
      </c>
      <c r="AV230" s="14" t="s">
        <v>149</v>
      </c>
      <c r="AW230" s="14" t="s">
        <v>31</v>
      </c>
      <c r="AX230" s="14" t="s">
        <v>83</v>
      </c>
      <c r="AY230" s="203" t="s">
        <v>129</v>
      </c>
    </row>
    <row r="231" s="2" customFormat="1" ht="24.15" customHeight="1">
      <c r="A231" s="38"/>
      <c r="B231" s="171"/>
      <c r="C231" s="172" t="s">
        <v>335</v>
      </c>
      <c r="D231" s="172" t="s">
        <v>132</v>
      </c>
      <c r="E231" s="173" t="s">
        <v>336</v>
      </c>
      <c r="F231" s="174" t="s">
        <v>337</v>
      </c>
      <c r="G231" s="175" t="s">
        <v>314</v>
      </c>
      <c r="H231" s="176">
        <v>18</v>
      </c>
      <c r="I231" s="177"/>
      <c r="J231" s="178">
        <f>ROUND(I231*H231,2)</f>
        <v>0</v>
      </c>
      <c r="K231" s="174" t="s">
        <v>142</v>
      </c>
      <c r="L231" s="39"/>
      <c r="M231" s="179" t="s">
        <v>1</v>
      </c>
      <c r="N231" s="180" t="s">
        <v>40</v>
      </c>
      <c r="O231" s="77"/>
      <c r="P231" s="181">
        <f>O231*H231</f>
        <v>0</v>
      </c>
      <c r="Q231" s="181">
        <v>0</v>
      </c>
      <c r="R231" s="181">
        <f>Q231*H231</f>
        <v>0</v>
      </c>
      <c r="S231" s="181">
        <v>0</v>
      </c>
      <c r="T231" s="182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183" t="s">
        <v>149</v>
      </c>
      <c r="AT231" s="183" t="s">
        <v>132</v>
      </c>
      <c r="AU231" s="183" t="s">
        <v>85</v>
      </c>
      <c r="AY231" s="19" t="s">
        <v>129</v>
      </c>
      <c r="BE231" s="184">
        <f>IF(N231="základní",J231,0)</f>
        <v>0</v>
      </c>
      <c r="BF231" s="184">
        <f>IF(N231="snížená",J231,0)</f>
        <v>0</v>
      </c>
      <c r="BG231" s="184">
        <f>IF(N231="zákl. přenesená",J231,0)</f>
        <v>0</v>
      </c>
      <c r="BH231" s="184">
        <f>IF(N231="sníž. přenesená",J231,0)</f>
        <v>0</v>
      </c>
      <c r="BI231" s="184">
        <f>IF(N231="nulová",J231,0)</f>
        <v>0</v>
      </c>
      <c r="BJ231" s="19" t="s">
        <v>83</v>
      </c>
      <c r="BK231" s="184">
        <f>ROUND(I231*H231,2)</f>
        <v>0</v>
      </c>
      <c r="BL231" s="19" t="s">
        <v>149</v>
      </c>
      <c r="BM231" s="183" t="s">
        <v>338</v>
      </c>
    </row>
    <row r="232" s="15" customFormat="1">
      <c r="A232" s="15"/>
      <c r="B232" s="210"/>
      <c r="C232" s="15"/>
      <c r="D232" s="186" t="s">
        <v>156</v>
      </c>
      <c r="E232" s="211" t="s">
        <v>1</v>
      </c>
      <c r="F232" s="212" t="s">
        <v>339</v>
      </c>
      <c r="G232" s="15"/>
      <c r="H232" s="211" t="s">
        <v>1</v>
      </c>
      <c r="I232" s="213"/>
      <c r="J232" s="15"/>
      <c r="K232" s="15"/>
      <c r="L232" s="210"/>
      <c r="M232" s="214"/>
      <c r="N232" s="215"/>
      <c r="O232" s="215"/>
      <c r="P232" s="215"/>
      <c r="Q232" s="215"/>
      <c r="R232" s="215"/>
      <c r="S232" s="215"/>
      <c r="T232" s="216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11" t="s">
        <v>156</v>
      </c>
      <c r="AU232" s="211" t="s">
        <v>85</v>
      </c>
      <c r="AV232" s="15" t="s">
        <v>83</v>
      </c>
      <c r="AW232" s="15" t="s">
        <v>31</v>
      </c>
      <c r="AX232" s="15" t="s">
        <v>75</v>
      </c>
      <c r="AY232" s="211" t="s">
        <v>129</v>
      </c>
    </row>
    <row r="233" s="13" customFormat="1">
      <c r="A233" s="13"/>
      <c r="B233" s="185"/>
      <c r="C233" s="13"/>
      <c r="D233" s="186" t="s">
        <v>156</v>
      </c>
      <c r="E233" s="187" t="s">
        <v>1</v>
      </c>
      <c r="F233" s="188" t="s">
        <v>340</v>
      </c>
      <c r="G233" s="13"/>
      <c r="H233" s="189">
        <v>6</v>
      </c>
      <c r="I233" s="190"/>
      <c r="J233" s="13"/>
      <c r="K233" s="13"/>
      <c r="L233" s="185"/>
      <c r="M233" s="191"/>
      <c r="N233" s="192"/>
      <c r="O233" s="192"/>
      <c r="P233" s="192"/>
      <c r="Q233" s="192"/>
      <c r="R233" s="192"/>
      <c r="S233" s="192"/>
      <c r="T233" s="19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87" t="s">
        <v>156</v>
      </c>
      <c r="AU233" s="187" t="s">
        <v>85</v>
      </c>
      <c r="AV233" s="13" t="s">
        <v>85</v>
      </c>
      <c r="AW233" s="13" t="s">
        <v>31</v>
      </c>
      <c r="AX233" s="13" t="s">
        <v>75</v>
      </c>
      <c r="AY233" s="187" t="s">
        <v>129</v>
      </c>
    </row>
    <row r="234" s="13" customFormat="1">
      <c r="A234" s="13"/>
      <c r="B234" s="185"/>
      <c r="C234" s="13"/>
      <c r="D234" s="186" t="s">
        <v>156</v>
      </c>
      <c r="E234" s="187" t="s">
        <v>1</v>
      </c>
      <c r="F234" s="188" t="s">
        <v>341</v>
      </c>
      <c r="G234" s="13"/>
      <c r="H234" s="189">
        <v>6</v>
      </c>
      <c r="I234" s="190"/>
      <c r="J234" s="13"/>
      <c r="K234" s="13"/>
      <c r="L234" s="185"/>
      <c r="M234" s="191"/>
      <c r="N234" s="192"/>
      <c r="O234" s="192"/>
      <c r="P234" s="192"/>
      <c r="Q234" s="192"/>
      <c r="R234" s="192"/>
      <c r="S234" s="192"/>
      <c r="T234" s="19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87" t="s">
        <v>156</v>
      </c>
      <c r="AU234" s="187" t="s">
        <v>85</v>
      </c>
      <c r="AV234" s="13" t="s">
        <v>85</v>
      </c>
      <c r="AW234" s="13" t="s">
        <v>31</v>
      </c>
      <c r="AX234" s="13" t="s">
        <v>75</v>
      </c>
      <c r="AY234" s="187" t="s">
        <v>129</v>
      </c>
    </row>
    <row r="235" s="16" customFormat="1">
      <c r="A235" s="16"/>
      <c r="B235" s="217"/>
      <c r="C235" s="16"/>
      <c r="D235" s="186" t="s">
        <v>156</v>
      </c>
      <c r="E235" s="218" t="s">
        <v>1</v>
      </c>
      <c r="F235" s="219" t="s">
        <v>233</v>
      </c>
      <c r="G235" s="16"/>
      <c r="H235" s="220">
        <v>12</v>
      </c>
      <c r="I235" s="221"/>
      <c r="J235" s="16"/>
      <c r="K235" s="16"/>
      <c r="L235" s="217"/>
      <c r="M235" s="222"/>
      <c r="N235" s="223"/>
      <c r="O235" s="223"/>
      <c r="P235" s="223"/>
      <c r="Q235" s="223"/>
      <c r="R235" s="223"/>
      <c r="S235" s="223"/>
      <c r="T235" s="224"/>
      <c r="U235" s="16"/>
      <c r="V235" s="16"/>
      <c r="W235" s="16"/>
      <c r="X235" s="16"/>
      <c r="Y235" s="16"/>
      <c r="Z235" s="16"/>
      <c r="AA235" s="16"/>
      <c r="AB235" s="16"/>
      <c r="AC235" s="16"/>
      <c r="AD235" s="16"/>
      <c r="AE235" s="16"/>
      <c r="AT235" s="218" t="s">
        <v>156</v>
      </c>
      <c r="AU235" s="218" t="s">
        <v>85</v>
      </c>
      <c r="AV235" s="16" t="s">
        <v>146</v>
      </c>
      <c r="AW235" s="16" t="s">
        <v>31</v>
      </c>
      <c r="AX235" s="16" t="s">
        <v>75</v>
      </c>
      <c r="AY235" s="218" t="s">
        <v>129</v>
      </c>
    </row>
    <row r="236" s="13" customFormat="1">
      <c r="A236" s="13"/>
      <c r="B236" s="185"/>
      <c r="C236" s="13"/>
      <c r="D236" s="186" t="s">
        <v>156</v>
      </c>
      <c r="E236" s="187" t="s">
        <v>1</v>
      </c>
      <c r="F236" s="188" t="s">
        <v>342</v>
      </c>
      <c r="G236" s="13"/>
      <c r="H236" s="189">
        <v>18</v>
      </c>
      <c r="I236" s="190"/>
      <c r="J236" s="13"/>
      <c r="K236" s="13"/>
      <c r="L236" s="185"/>
      <c r="M236" s="191"/>
      <c r="N236" s="192"/>
      <c r="O236" s="192"/>
      <c r="P236" s="192"/>
      <c r="Q236" s="192"/>
      <c r="R236" s="192"/>
      <c r="S236" s="192"/>
      <c r="T236" s="19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87" t="s">
        <v>156</v>
      </c>
      <c r="AU236" s="187" t="s">
        <v>85</v>
      </c>
      <c r="AV236" s="13" t="s">
        <v>85</v>
      </c>
      <c r="AW236" s="13" t="s">
        <v>31</v>
      </c>
      <c r="AX236" s="13" t="s">
        <v>83</v>
      </c>
      <c r="AY236" s="187" t="s">
        <v>129</v>
      </c>
    </row>
    <row r="237" s="2" customFormat="1" ht="37.8" customHeight="1">
      <c r="A237" s="38"/>
      <c r="B237" s="171"/>
      <c r="C237" s="172" t="s">
        <v>343</v>
      </c>
      <c r="D237" s="172" t="s">
        <v>132</v>
      </c>
      <c r="E237" s="173" t="s">
        <v>344</v>
      </c>
      <c r="F237" s="174" t="s">
        <v>345</v>
      </c>
      <c r="G237" s="175" t="s">
        <v>314</v>
      </c>
      <c r="H237" s="176">
        <v>1.8</v>
      </c>
      <c r="I237" s="177"/>
      <c r="J237" s="178">
        <f>ROUND(I237*H237,2)</f>
        <v>0</v>
      </c>
      <c r="K237" s="174" t="s">
        <v>187</v>
      </c>
      <c r="L237" s="39"/>
      <c r="M237" s="179" t="s">
        <v>1</v>
      </c>
      <c r="N237" s="180" t="s">
        <v>40</v>
      </c>
      <c r="O237" s="77"/>
      <c r="P237" s="181">
        <f>O237*H237</f>
        <v>0</v>
      </c>
      <c r="Q237" s="181">
        <v>0</v>
      </c>
      <c r="R237" s="181">
        <f>Q237*H237</f>
        <v>0</v>
      </c>
      <c r="S237" s="181">
        <v>0</v>
      </c>
      <c r="T237" s="182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183" t="s">
        <v>149</v>
      </c>
      <c r="AT237" s="183" t="s">
        <v>132</v>
      </c>
      <c r="AU237" s="183" t="s">
        <v>85</v>
      </c>
      <c r="AY237" s="19" t="s">
        <v>129</v>
      </c>
      <c r="BE237" s="184">
        <f>IF(N237="základní",J237,0)</f>
        <v>0</v>
      </c>
      <c r="BF237" s="184">
        <f>IF(N237="snížená",J237,0)</f>
        <v>0</v>
      </c>
      <c r="BG237" s="184">
        <f>IF(N237="zákl. přenesená",J237,0)</f>
        <v>0</v>
      </c>
      <c r="BH237" s="184">
        <f>IF(N237="sníž. přenesená",J237,0)</f>
        <v>0</v>
      </c>
      <c r="BI237" s="184">
        <f>IF(N237="nulová",J237,0)</f>
        <v>0</v>
      </c>
      <c r="BJ237" s="19" t="s">
        <v>83</v>
      </c>
      <c r="BK237" s="184">
        <f>ROUND(I237*H237,2)</f>
        <v>0</v>
      </c>
      <c r="BL237" s="19" t="s">
        <v>149</v>
      </c>
      <c r="BM237" s="183" t="s">
        <v>346</v>
      </c>
    </row>
    <row r="238" s="13" customFormat="1">
      <c r="A238" s="13"/>
      <c r="B238" s="185"/>
      <c r="C238" s="13"/>
      <c r="D238" s="186" t="s">
        <v>156</v>
      </c>
      <c r="E238" s="187" t="s">
        <v>1</v>
      </c>
      <c r="F238" s="188" t="s">
        <v>347</v>
      </c>
      <c r="G238" s="13"/>
      <c r="H238" s="189">
        <v>0.216</v>
      </c>
      <c r="I238" s="190"/>
      <c r="J238" s="13"/>
      <c r="K238" s="13"/>
      <c r="L238" s="185"/>
      <c r="M238" s="191"/>
      <c r="N238" s="192"/>
      <c r="O238" s="192"/>
      <c r="P238" s="192"/>
      <c r="Q238" s="192"/>
      <c r="R238" s="192"/>
      <c r="S238" s="192"/>
      <c r="T238" s="19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187" t="s">
        <v>156</v>
      </c>
      <c r="AU238" s="187" t="s">
        <v>85</v>
      </c>
      <c r="AV238" s="13" t="s">
        <v>85</v>
      </c>
      <c r="AW238" s="13" t="s">
        <v>31</v>
      </c>
      <c r="AX238" s="13" t="s">
        <v>75</v>
      </c>
      <c r="AY238" s="187" t="s">
        <v>129</v>
      </c>
    </row>
    <row r="239" s="13" customFormat="1">
      <c r="A239" s="13"/>
      <c r="B239" s="185"/>
      <c r="C239" s="13"/>
      <c r="D239" s="186" t="s">
        <v>156</v>
      </c>
      <c r="E239" s="187" t="s">
        <v>1</v>
      </c>
      <c r="F239" s="188" t="s">
        <v>348</v>
      </c>
      <c r="G239" s="13"/>
      <c r="H239" s="189">
        <v>1.5840000000000001</v>
      </c>
      <c r="I239" s="190"/>
      <c r="J239" s="13"/>
      <c r="K239" s="13"/>
      <c r="L239" s="185"/>
      <c r="M239" s="191"/>
      <c r="N239" s="192"/>
      <c r="O239" s="192"/>
      <c r="P239" s="192"/>
      <c r="Q239" s="192"/>
      <c r="R239" s="192"/>
      <c r="S239" s="192"/>
      <c r="T239" s="19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87" t="s">
        <v>156</v>
      </c>
      <c r="AU239" s="187" t="s">
        <v>85</v>
      </c>
      <c r="AV239" s="13" t="s">
        <v>85</v>
      </c>
      <c r="AW239" s="13" t="s">
        <v>31</v>
      </c>
      <c r="AX239" s="13" t="s">
        <v>75</v>
      </c>
      <c r="AY239" s="187" t="s">
        <v>129</v>
      </c>
    </row>
    <row r="240" s="14" customFormat="1">
      <c r="A240" s="14"/>
      <c r="B240" s="202"/>
      <c r="C240" s="14"/>
      <c r="D240" s="186" t="s">
        <v>156</v>
      </c>
      <c r="E240" s="203" t="s">
        <v>1</v>
      </c>
      <c r="F240" s="204" t="s">
        <v>219</v>
      </c>
      <c r="G240" s="14"/>
      <c r="H240" s="205">
        <v>1.8</v>
      </c>
      <c r="I240" s="206"/>
      <c r="J240" s="14"/>
      <c r="K240" s="14"/>
      <c r="L240" s="202"/>
      <c r="M240" s="207"/>
      <c r="N240" s="208"/>
      <c r="O240" s="208"/>
      <c r="P240" s="208"/>
      <c r="Q240" s="208"/>
      <c r="R240" s="208"/>
      <c r="S240" s="208"/>
      <c r="T240" s="209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03" t="s">
        <v>156</v>
      </c>
      <c r="AU240" s="203" t="s">
        <v>85</v>
      </c>
      <c r="AV240" s="14" t="s">
        <v>149</v>
      </c>
      <c r="AW240" s="14" t="s">
        <v>31</v>
      </c>
      <c r="AX240" s="14" t="s">
        <v>83</v>
      </c>
      <c r="AY240" s="203" t="s">
        <v>129</v>
      </c>
    </row>
    <row r="241" s="2" customFormat="1" ht="33" customHeight="1">
      <c r="A241" s="38"/>
      <c r="B241" s="171"/>
      <c r="C241" s="172" t="s">
        <v>7</v>
      </c>
      <c r="D241" s="172" t="s">
        <v>132</v>
      </c>
      <c r="E241" s="173" t="s">
        <v>349</v>
      </c>
      <c r="F241" s="174" t="s">
        <v>350</v>
      </c>
      <c r="G241" s="175" t="s">
        <v>314</v>
      </c>
      <c r="H241" s="176">
        <v>287.084</v>
      </c>
      <c r="I241" s="177"/>
      <c r="J241" s="178">
        <f>ROUND(I241*H241,2)</f>
        <v>0</v>
      </c>
      <c r="K241" s="174" t="s">
        <v>187</v>
      </c>
      <c r="L241" s="39"/>
      <c r="M241" s="179" t="s">
        <v>1</v>
      </c>
      <c r="N241" s="180" t="s">
        <v>40</v>
      </c>
      <c r="O241" s="77"/>
      <c r="P241" s="181">
        <f>O241*H241</f>
        <v>0</v>
      </c>
      <c r="Q241" s="181">
        <v>0</v>
      </c>
      <c r="R241" s="181">
        <f>Q241*H241</f>
        <v>0</v>
      </c>
      <c r="S241" s="181">
        <v>0</v>
      </c>
      <c r="T241" s="182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183" t="s">
        <v>149</v>
      </c>
      <c r="AT241" s="183" t="s">
        <v>132</v>
      </c>
      <c r="AU241" s="183" t="s">
        <v>85</v>
      </c>
      <c r="AY241" s="19" t="s">
        <v>129</v>
      </c>
      <c r="BE241" s="184">
        <f>IF(N241="základní",J241,0)</f>
        <v>0</v>
      </c>
      <c r="BF241" s="184">
        <f>IF(N241="snížená",J241,0)</f>
        <v>0</v>
      </c>
      <c r="BG241" s="184">
        <f>IF(N241="zákl. přenesená",J241,0)</f>
        <v>0</v>
      </c>
      <c r="BH241" s="184">
        <f>IF(N241="sníž. přenesená",J241,0)</f>
        <v>0</v>
      </c>
      <c r="BI241" s="184">
        <f>IF(N241="nulová",J241,0)</f>
        <v>0</v>
      </c>
      <c r="BJ241" s="19" t="s">
        <v>83</v>
      </c>
      <c r="BK241" s="184">
        <f>ROUND(I241*H241,2)</f>
        <v>0</v>
      </c>
      <c r="BL241" s="19" t="s">
        <v>149</v>
      </c>
      <c r="BM241" s="183" t="s">
        <v>351</v>
      </c>
    </row>
    <row r="242" s="15" customFormat="1">
      <c r="A242" s="15"/>
      <c r="B242" s="210"/>
      <c r="C242" s="15"/>
      <c r="D242" s="186" t="s">
        <v>156</v>
      </c>
      <c r="E242" s="211" t="s">
        <v>1</v>
      </c>
      <c r="F242" s="212" t="s">
        <v>317</v>
      </c>
      <c r="G242" s="15"/>
      <c r="H242" s="211" t="s">
        <v>1</v>
      </c>
      <c r="I242" s="213"/>
      <c r="J242" s="15"/>
      <c r="K242" s="15"/>
      <c r="L242" s="210"/>
      <c r="M242" s="214"/>
      <c r="N242" s="215"/>
      <c r="O242" s="215"/>
      <c r="P242" s="215"/>
      <c r="Q242" s="215"/>
      <c r="R242" s="215"/>
      <c r="S242" s="215"/>
      <c r="T242" s="216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11" t="s">
        <v>156</v>
      </c>
      <c r="AU242" s="211" t="s">
        <v>85</v>
      </c>
      <c r="AV242" s="15" t="s">
        <v>83</v>
      </c>
      <c r="AW242" s="15" t="s">
        <v>31</v>
      </c>
      <c r="AX242" s="15" t="s">
        <v>75</v>
      </c>
      <c r="AY242" s="211" t="s">
        <v>129</v>
      </c>
    </row>
    <row r="243" s="13" customFormat="1">
      <c r="A243" s="13"/>
      <c r="B243" s="185"/>
      <c r="C243" s="13"/>
      <c r="D243" s="186" t="s">
        <v>156</v>
      </c>
      <c r="E243" s="187" t="s">
        <v>1</v>
      </c>
      <c r="F243" s="188" t="s">
        <v>352</v>
      </c>
      <c r="G243" s="13"/>
      <c r="H243" s="189">
        <v>68.722999999999999</v>
      </c>
      <c r="I243" s="190"/>
      <c r="J243" s="13"/>
      <c r="K243" s="13"/>
      <c r="L243" s="185"/>
      <c r="M243" s="191"/>
      <c r="N243" s="192"/>
      <c r="O243" s="192"/>
      <c r="P243" s="192"/>
      <c r="Q243" s="192"/>
      <c r="R243" s="192"/>
      <c r="S243" s="192"/>
      <c r="T243" s="19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87" t="s">
        <v>156</v>
      </c>
      <c r="AU243" s="187" t="s">
        <v>85</v>
      </c>
      <c r="AV243" s="13" t="s">
        <v>85</v>
      </c>
      <c r="AW243" s="13" t="s">
        <v>31</v>
      </c>
      <c r="AX243" s="13" t="s">
        <v>75</v>
      </c>
      <c r="AY243" s="187" t="s">
        <v>129</v>
      </c>
    </row>
    <row r="244" s="13" customFormat="1">
      <c r="A244" s="13"/>
      <c r="B244" s="185"/>
      <c r="C244" s="13"/>
      <c r="D244" s="186" t="s">
        <v>156</v>
      </c>
      <c r="E244" s="187" t="s">
        <v>1</v>
      </c>
      <c r="F244" s="188" t="s">
        <v>353</v>
      </c>
      <c r="G244" s="13"/>
      <c r="H244" s="189">
        <v>23.129999999999999</v>
      </c>
      <c r="I244" s="190"/>
      <c r="J244" s="13"/>
      <c r="K244" s="13"/>
      <c r="L244" s="185"/>
      <c r="M244" s="191"/>
      <c r="N244" s="192"/>
      <c r="O244" s="192"/>
      <c r="P244" s="192"/>
      <c r="Q244" s="192"/>
      <c r="R244" s="192"/>
      <c r="S244" s="192"/>
      <c r="T244" s="19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187" t="s">
        <v>156</v>
      </c>
      <c r="AU244" s="187" t="s">
        <v>85</v>
      </c>
      <c r="AV244" s="13" t="s">
        <v>85</v>
      </c>
      <c r="AW244" s="13" t="s">
        <v>31</v>
      </c>
      <c r="AX244" s="13" t="s">
        <v>75</v>
      </c>
      <c r="AY244" s="187" t="s">
        <v>129</v>
      </c>
    </row>
    <row r="245" s="13" customFormat="1">
      <c r="A245" s="13"/>
      <c r="B245" s="185"/>
      <c r="C245" s="13"/>
      <c r="D245" s="186" t="s">
        <v>156</v>
      </c>
      <c r="E245" s="187" t="s">
        <v>1</v>
      </c>
      <c r="F245" s="188" t="s">
        <v>354</v>
      </c>
      <c r="G245" s="13"/>
      <c r="H245" s="189">
        <v>1.26</v>
      </c>
      <c r="I245" s="190"/>
      <c r="J245" s="13"/>
      <c r="K245" s="13"/>
      <c r="L245" s="185"/>
      <c r="M245" s="191"/>
      <c r="N245" s="192"/>
      <c r="O245" s="192"/>
      <c r="P245" s="192"/>
      <c r="Q245" s="192"/>
      <c r="R245" s="192"/>
      <c r="S245" s="192"/>
      <c r="T245" s="19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87" t="s">
        <v>156</v>
      </c>
      <c r="AU245" s="187" t="s">
        <v>85</v>
      </c>
      <c r="AV245" s="13" t="s">
        <v>85</v>
      </c>
      <c r="AW245" s="13" t="s">
        <v>31</v>
      </c>
      <c r="AX245" s="13" t="s">
        <v>75</v>
      </c>
      <c r="AY245" s="187" t="s">
        <v>129</v>
      </c>
    </row>
    <row r="246" s="13" customFormat="1">
      <c r="A246" s="13"/>
      <c r="B246" s="185"/>
      <c r="C246" s="13"/>
      <c r="D246" s="186" t="s">
        <v>156</v>
      </c>
      <c r="E246" s="187" t="s">
        <v>1</v>
      </c>
      <c r="F246" s="188" t="s">
        <v>355</v>
      </c>
      <c r="G246" s="13"/>
      <c r="H246" s="189">
        <v>41.238</v>
      </c>
      <c r="I246" s="190"/>
      <c r="J246" s="13"/>
      <c r="K246" s="13"/>
      <c r="L246" s="185"/>
      <c r="M246" s="191"/>
      <c r="N246" s="192"/>
      <c r="O246" s="192"/>
      <c r="P246" s="192"/>
      <c r="Q246" s="192"/>
      <c r="R246" s="192"/>
      <c r="S246" s="192"/>
      <c r="T246" s="19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187" t="s">
        <v>156</v>
      </c>
      <c r="AU246" s="187" t="s">
        <v>85</v>
      </c>
      <c r="AV246" s="13" t="s">
        <v>85</v>
      </c>
      <c r="AW246" s="13" t="s">
        <v>31</v>
      </c>
      <c r="AX246" s="13" t="s">
        <v>75</v>
      </c>
      <c r="AY246" s="187" t="s">
        <v>129</v>
      </c>
    </row>
    <row r="247" s="15" customFormat="1">
      <c r="A247" s="15"/>
      <c r="B247" s="210"/>
      <c r="C247" s="15"/>
      <c r="D247" s="186" t="s">
        <v>156</v>
      </c>
      <c r="E247" s="211" t="s">
        <v>1</v>
      </c>
      <c r="F247" s="212" t="s">
        <v>323</v>
      </c>
      <c r="G247" s="15"/>
      <c r="H247" s="211" t="s">
        <v>1</v>
      </c>
      <c r="I247" s="213"/>
      <c r="J247" s="15"/>
      <c r="K247" s="15"/>
      <c r="L247" s="210"/>
      <c r="M247" s="214"/>
      <c r="N247" s="215"/>
      <c r="O247" s="215"/>
      <c r="P247" s="215"/>
      <c r="Q247" s="215"/>
      <c r="R247" s="215"/>
      <c r="S247" s="215"/>
      <c r="T247" s="216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11" t="s">
        <v>156</v>
      </c>
      <c r="AU247" s="211" t="s">
        <v>85</v>
      </c>
      <c r="AV247" s="15" t="s">
        <v>83</v>
      </c>
      <c r="AW247" s="15" t="s">
        <v>31</v>
      </c>
      <c r="AX247" s="15" t="s">
        <v>75</v>
      </c>
      <c r="AY247" s="211" t="s">
        <v>129</v>
      </c>
    </row>
    <row r="248" s="13" customFormat="1">
      <c r="A248" s="13"/>
      <c r="B248" s="185"/>
      <c r="C248" s="13"/>
      <c r="D248" s="186" t="s">
        <v>156</v>
      </c>
      <c r="E248" s="187" t="s">
        <v>1</v>
      </c>
      <c r="F248" s="188" t="s">
        <v>356</v>
      </c>
      <c r="G248" s="13"/>
      <c r="H248" s="189">
        <v>72.408000000000001</v>
      </c>
      <c r="I248" s="190"/>
      <c r="J248" s="13"/>
      <c r="K248" s="13"/>
      <c r="L248" s="185"/>
      <c r="M248" s="191"/>
      <c r="N248" s="192"/>
      <c r="O248" s="192"/>
      <c r="P248" s="192"/>
      <c r="Q248" s="192"/>
      <c r="R248" s="192"/>
      <c r="S248" s="192"/>
      <c r="T248" s="19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187" t="s">
        <v>156</v>
      </c>
      <c r="AU248" s="187" t="s">
        <v>85</v>
      </c>
      <c r="AV248" s="13" t="s">
        <v>85</v>
      </c>
      <c r="AW248" s="13" t="s">
        <v>31</v>
      </c>
      <c r="AX248" s="13" t="s">
        <v>75</v>
      </c>
      <c r="AY248" s="187" t="s">
        <v>129</v>
      </c>
    </row>
    <row r="249" s="13" customFormat="1">
      <c r="A249" s="13"/>
      <c r="B249" s="185"/>
      <c r="C249" s="13"/>
      <c r="D249" s="186" t="s">
        <v>156</v>
      </c>
      <c r="E249" s="187" t="s">
        <v>1</v>
      </c>
      <c r="F249" s="188" t="s">
        <v>357</v>
      </c>
      <c r="G249" s="13"/>
      <c r="H249" s="189">
        <v>21.780000000000001</v>
      </c>
      <c r="I249" s="190"/>
      <c r="J249" s="13"/>
      <c r="K249" s="13"/>
      <c r="L249" s="185"/>
      <c r="M249" s="191"/>
      <c r="N249" s="192"/>
      <c r="O249" s="192"/>
      <c r="P249" s="192"/>
      <c r="Q249" s="192"/>
      <c r="R249" s="192"/>
      <c r="S249" s="192"/>
      <c r="T249" s="19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87" t="s">
        <v>156</v>
      </c>
      <c r="AU249" s="187" t="s">
        <v>85</v>
      </c>
      <c r="AV249" s="13" t="s">
        <v>85</v>
      </c>
      <c r="AW249" s="13" t="s">
        <v>31</v>
      </c>
      <c r="AX249" s="13" t="s">
        <v>75</v>
      </c>
      <c r="AY249" s="187" t="s">
        <v>129</v>
      </c>
    </row>
    <row r="250" s="13" customFormat="1">
      <c r="A250" s="13"/>
      <c r="B250" s="185"/>
      <c r="C250" s="13"/>
      <c r="D250" s="186" t="s">
        <v>156</v>
      </c>
      <c r="E250" s="187" t="s">
        <v>1</v>
      </c>
      <c r="F250" s="188" t="s">
        <v>358</v>
      </c>
      <c r="G250" s="13"/>
      <c r="H250" s="189">
        <v>39.600000000000001</v>
      </c>
      <c r="I250" s="190"/>
      <c r="J250" s="13"/>
      <c r="K250" s="13"/>
      <c r="L250" s="185"/>
      <c r="M250" s="191"/>
      <c r="N250" s="192"/>
      <c r="O250" s="192"/>
      <c r="P250" s="192"/>
      <c r="Q250" s="192"/>
      <c r="R250" s="192"/>
      <c r="S250" s="192"/>
      <c r="T250" s="19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187" t="s">
        <v>156</v>
      </c>
      <c r="AU250" s="187" t="s">
        <v>85</v>
      </c>
      <c r="AV250" s="13" t="s">
        <v>85</v>
      </c>
      <c r="AW250" s="13" t="s">
        <v>31</v>
      </c>
      <c r="AX250" s="13" t="s">
        <v>75</v>
      </c>
      <c r="AY250" s="187" t="s">
        <v>129</v>
      </c>
    </row>
    <row r="251" s="13" customFormat="1">
      <c r="A251" s="13"/>
      <c r="B251" s="185"/>
      <c r="C251" s="13"/>
      <c r="D251" s="186" t="s">
        <v>156</v>
      </c>
      <c r="E251" s="187" t="s">
        <v>1</v>
      </c>
      <c r="F251" s="188" t="s">
        <v>359</v>
      </c>
      <c r="G251" s="13"/>
      <c r="H251" s="189">
        <v>18.945</v>
      </c>
      <c r="I251" s="190"/>
      <c r="J251" s="13"/>
      <c r="K251" s="13"/>
      <c r="L251" s="185"/>
      <c r="M251" s="191"/>
      <c r="N251" s="192"/>
      <c r="O251" s="192"/>
      <c r="P251" s="192"/>
      <c r="Q251" s="192"/>
      <c r="R251" s="192"/>
      <c r="S251" s="192"/>
      <c r="T251" s="19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87" t="s">
        <v>156</v>
      </c>
      <c r="AU251" s="187" t="s">
        <v>85</v>
      </c>
      <c r="AV251" s="13" t="s">
        <v>85</v>
      </c>
      <c r="AW251" s="13" t="s">
        <v>31</v>
      </c>
      <c r="AX251" s="13" t="s">
        <v>75</v>
      </c>
      <c r="AY251" s="187" t="s">
        <v>129</v>
      </c>
    </row>
    <row r="252" s="14" customFormat="1">
      <c r="A252" s="14"/>
      <c r="B252" s="202"/>
      <c r="C252" s="14"/>
      <c r="D252" s="186" t="s">
        <v>156</v>
      </c>
      <c r="E252" s="203" t="s">
        <v>1</v>
      </c>
      <c r="F252" s="204" t="s">
        <v>219</v>
      </c>
      <c r="G252" s="14"/>
      <c r="H252" s="205">
        <v>287.084</v>
      </c>
      <c r="I252" s="206"/>
      <c r="J252" s="14"/>
      <c r="K252" s="14"/>
      <c r="L252" s="202"/>
      <c r="M252" s="207"/>
      <c r="N252" s="208"/>
      <c r="O252" s="208"/>
      <c r="P252" s="208"/>
      <c r="Q252" s="208"/>
      <c r="R252" s="208"/>
      <c r="S252" s="208"/>
      <c r="T252" s="209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03" t="s">
        <v>156</v>
      </c>
      <c r="AU252" s="203" t="s">
        <v>85</v>
      </c>
      <c r="AV252" s="14" t="s">
        <v>149</v>
      </c>
      <c r="AW252" s="14" t="s">
        <v>31</v>
      </c>
      <c r="AX252" s="14" t="s">
        <v>83</v>
      </c>
      <c r="AY252" s="203" t="s">
        <v>129</v>
      </c>
    </row>
    <row r="253" s="2" customFormat="1" ht="33" customHeight="1">
      <c r="A253" s="38"/>
      <c r="B253" s="171"/>
      <c r="C253" s="172" t="s">
        <v>360</v>
      </c>
      <c r="D253" s="172" t="s">
        <v>132</v>
      </c>
      <c r="E253" s="173" t="s">
        <v>361</v>
      </c>
      <c r="F253" s="174" t="s">
        <v>362</v>
      </c>
      <c r="G253" s="175" t="s">
        <v>314</v>
      </c>
      <c r="H253" s="176">
        <v>33</v>
      </c>
      <c r="I253" s="177"/>
      <c r="J253" s="178">
        <f>ROUND(I253*H253,2)</f>
        <v>0</v>
      </c>
      <c r="K253" s="174" t="s">
        <v>187</v>
      </c>
      <c r="L253" s="39"/>
      <c r="M253" s="179" t="s">
        <v>1</v>
      </c>
      <c r="N253" s="180" t="s">
        <v>40</v>
      </c>
      <c r="O253" s="77"/>
      <c r="P253" s="181">
        <f>O253*H253</f>
        <v>0</v>
      </c>
      <c r="Q253" s="181">
        <v>0</v>
      </c>
      <c r="R253" s="181">
        <f>Q253*H253</f>
        <v>0</v>
      </c>
      <c r="S253" s="181">
        <v>0</v>
      </c>
      <c r="T253" s="182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183" t="s">
        <v>149</v>
      </c>
      <c r="AT253" s="183" t="s">
        <v>132</v>
      </c>
      <c r="AU253" s="183" t="s">
        <v>85</v>
      </c>
      <c r="AY253" s="19" t="s">
        <v>129</v>
      </c>
      <c r="BE253" s="184">
        <f>IF(N253="základní",J253,0)</f>
        <v>0</v>
      </c>
      <c r="BF253" s="184">
        <f>IF(N253="snížená",J253,0)</f>
        <v>0</v>
      </c>
      <c r="BG253" s="184">
        <f>IF(N253="zákl. přenesená",J253,0)</f>
        <v>0</v>
      </c>
      <c r="BH253" s="184">
        <f>IF(N253="sníž. přenesená",J253,0)</f>
        <v>0</v>
      </c>
      <c r="BI253" s="184">
        <f>IF(N253="nulová",J253,0)</f>
        <v>0</v>
      </c>
      <c r="BJ253" s="19" t="s">
        <v>83</v>
      </c>
      <c r="BK253" s="184">
        <f>ROUND(I253*H253,2)</f>
        <v>0</v>
      </c>
      <c r="BL253" s="19" t="s">
        <v>149</v>
      </c>
      <c r="BM253" s="183" t="s">
        <v>363</v>
      </c>
    </row>
    <row r="254" s="13" customFormat="1">
      <c r="A254" s="13"/>
      <c r="B254" s="185"/>
      <c r="C254" s="13"/>
      <c r="D254" s="186" t="s">
        <v>156</v>
      </c>
      <c r="E254" s="187" t="s">
        <v>1</v>
      </c>
      <c r="F254" s="188" t="s">
        <v>364</v>
      </c>
      <c r="G254" s="13"/>
      <c r="H254" s="189">
        <v>33</v>
      </c>
      <c r="I254" s="190"/>
      <c r="J254" s="13"/>
      <c r="K254" s="13"/>
      <c r="L254" s="185"/>
      <c r="M254" s="191"/>
      <c r="N254" s="192"/>
      <c r="O254" s="192"/>
      <c r="P254" s="192"/>
      <c r="Q254" s="192"/>
      <c r="R254" s="192"/>
      <c r="S254" s="192"/>
      <c r="T254" s="19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187" t="s">
        <v>156</v>
      </c>
      <c r="AU254" s="187" t="s">
        <v>85</v>
      </c>
      <c r="AV254" s="13" t="s">
        <v>85</v>
      </c>
      <c r="AW254" s="13" t="s">
        <v>31</v>
      </c>
      <c r="AX254" s="13" t="s">
        <v>83</v>
      </c>
      <c r="AY254" s="187" t="s">
        <v>129</v>
      </c>
    </row>
    <row r="255" s="2" customFormat="1" ht="24.15" customHeight="1">
      <c r="A255" s="38"/>
      <c r="B255" s="171"/>
      <c r="C255" s="172" t="s">
        <v>365</v>
      </c>
      <c r="D255" s="172" t="s">
        <v>132</v>
      </c>
      <c r="E255" s="173" t="s">
        <v>366</v>
      </c>
      <c r="F255" s="174" t="s">
        <v>367</v>
      </c>
      <c r="G255" s="175" t="s">
        <v>314</v>
      </c>
      <c r="H255" s="176">
        <v>17.550000000000001</v>
      </c>
      <c r="I255" s="177"/>
      <c r="J255" s="178">
        <f>ROUND(I255*H255,2)</f>
        <v>0</v>
      </c>
      <c r="K255" s="174" t="s">
        <v>187</v>
      </c>
      <c r="L255" s="39"/>
      <c r="M255" s="179" t="s">
        <v>1</v>
      </c>
      <c r="N255" s="180" t="s">
        <v>40</v>
      </c>
      <c r="O255" s="77"/>
      <c r="P255" s="181">
        <f>O255*H255</f>
        <v>0</v>
      </c>
      <c r="Q255" s="181">
        <v>0</v>
      </c>
      <c r="R255" s="181">
        <f>Q255*H255</f>
        <v>0</v>
      </c>
      <c r="S255" s="181">
        <v>0</v>
      </c>
      <c r="T255" s="182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183" t="s">
        <v>149</v>
      </c>
      <c r="AT255" s="183" t="s">
        <v>132</v>
      </c>
      <c r="AU255" s="183" t="s">
        <v>85</v>
      </c>
      <c r="AY255" s="19" t="s">
        <v>129</v>
      </c>
      <c r="BE255" s="184">
        <f>IF(N255="základní",J255,0)</f>
        <v>0</v>
      </c>
      <c r="BF255" s="184">
        <f>IF(N255="snížená",J255,0)</f>
        <v>0</v>
      </c>
      <c r="BG255" s="184">
        <f>IF(N255="zákl. přenesená",J255,0)</f>
        <v>0</v>
      </c>
      <c r="BH255" s="184">
        <f>IF(N255="sníž. přenesená",J255,0)</f>
        <v>0</v>
      </c>
      <c r="BI255" s="184">
        <f>IF(N255="nulová",J255,0)</f>
        <v>0</v>
      </c>
      <c r="BJ255" s="19" t="s">
        <v>83</v>
      </c>
      <c r="BK255" s="184">
        <f>ROUND(I255*H255,2)</f>
        <v>0</v>
      </c>
      <c r="BL255" s="19" t="s">
        <v>149</v>
      </c>
      <c r="BM255" s="183" t="s">
        <v>368</v>
      </c>
    </row>
    <row r="256" s="13" customFormat="1">
      <c r="A256" s="13"/>
      <c r="B256" s="185"/>
      <c r="C256" s="13"/>
      <c r="D256" s="186" t="s">
        <v>156</v>
      </c>
      <c r="E256" s="187" t="s">
        <v>1</v>
      </c>
      <c r="F256" s="188" t="s">
        <v>369</v>
      </c>
      <c r="G256" s="13"/>
      <c r="H256" s="189">
        <v>17.550000000000001</v>
      </c>
      <c r="I256" s="190"/>
      <c r="J256" s="13"/>
      <c r="K256" s="13"/>
      <c r="L256" s="185"/>
      <c r="M256" s="191"/>
      <c r="N256" s="192"/>
      <c r="O256" s="192"/>
      <c r="P256" s="192"/>
      <c r="Q256" s="192"/>
      <c r="R256" s="192"/>
      <c r="S256" s="192"/>
      <c r="T256" s="19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187" t="s">
        <v>156</v>
      </c>
      <c r="AU256" s="187" t="s">
        <v>85</v>
      </c>
      <c r="AV256" s="13" t="s">
        <v>85</v>
      </c>
      <c r="AW256" s="13" t="s">
        <v>31</v>
      </c>
      <c r="AX256" s="13" t="s">
        <v>83</v>
      </c>
      <c r="AY256" s="187" t="s">
        <v>129</v>
      </c>
    </row>
    <row r="257" s="2" customFormat="1" ht="21.75" customHeight="1">
      <c r="A257" s="38"/>
      <c r="B257" s="171"/>
      <c r="C257" s="172" t="s">
        <v>370</v>
      </c>
      <c r="D257" s="172" t="s">
        <v>132</v>
      </c>
      <c r="E257" s="173" t="s">
        <v>371</v>
      </c>
      <c r="F257" s="174" t="s">
        <v>372</v>
      </c>
      <c r="G257" s="175" t="s">
        <v>205</v>
      </c>
      <c r="H257" s="176">
        <v>40</v>
      </c>
      <c r="I257" s="177"/>
      <c r="J257" s="178">
        <f>ROUND(I257*H257,2)</f>
        <v>0</v>
      </c>
      <c r="K257" s="174" t="s">
        <v>142</v>
      </c>
      <c r="L257" s="39"/>
      <c r="M257" s="179" t="s">
        <v>1</v>
      </c>
      <c r="N257" s="180" t="s">
        <v>40</v>
      </c>
      <c r="O257" s="77"/>
      <c r="P257" s="181">
        <f>O257*H257</f>
        <v>0</v>
      </c>
      <c r="Q257" s="181">
        <v>0.00084000000000000003</v>
      </c>
      <c r="R257" s="181">
        <f>Q257*H257</f>
        <v>0.033600000000000005</v>
      </c>
      <c r="S257" s="181">
        <v>0</v>
      </c>
      <c r="T257" s="182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183" t="s">
        <v>149</v>
      </c>
      <c r="AT257" s="183" t="s">
        <v>132</v>
      </c>
      <c r="AU257" s="183" t="s">
        <v>85</v>
      </c>
      <c r="AY257" s="19" t="s">
        <v>129</v>
      </c>
      <c r="BE257" s="184">
        <f>IF(N257="základní",J257,0)</f>
        <v>0</v>
      </c>
      <c r="BF257" s="184">
        <f>IF(N257="snížená",J257,0)</f>
        <v>0</v>
      </c>
      <c r="BG257" s="184">
        <f>IF(N257="zákl. přenesená",J257,0)</f>
        <v>0</v>
      </c>
      <c r="BH257" s="184">
        <f>IF(N257="sníž. přenesená",J257,0)</f>
        <v>0</v>
      </c>
      <c r="BI257" s="184">
        <f>IF(N257="nulová",J257,0)</f>
        <v>0</v>
      </c>
      <c r="BJ257" s="19" t="s">
        <v>83</v>
      </c>
      <c r="BK257" s="184">
        <f>ROUND(I257*H257,2)</f>
        <v>0</v>
      </c>
      <c r="BL257" s="19" t="s">
        <v>149</v>
      </c>
      <c r="BM257" s="183" t="s">
        <v>373</v>
      </c>
    </row>
    <row r="258" s="13" customFormat="1">
      <c r="A258" s="13"/>
      <c r="B258" s="185"/>
      <c r="C258" s="13"/>
      <c r="D258" s="186" t="s">
        <v>156</v>
      </c>
      <c r="E258" s="187" t="s">
        <v>1</v>
      </c>
      <c r="F258" s="188" t="s">
        <v>374</v>
      </c>
      <c r="G258" s="13"/>
      <c r="H258" s="189">
        <v>40</v>
      </c>
      <c r="I258" s="190"/>
      <c r="J258" s="13"/>
      <c r="K258" s="13"/>
      <c r="L258" s="185"/>
      <c r="M258" s="191"/>
      <c r="N258" s="192"/>
      <c r="O258" s="192"/>
      <c r="P258" s="192"/>
      <c r="Q258" s="192"/>
      <c r="R258" s="192"/>
      <c r="S258" s="192"/>
      <c r="T258" s="19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187" t="s">
        <v>156</v>
      </c>
      <c r="AU258" s="187" t="s">
        <v>85</v>
      </c>
      <c r="AV258" s="13" t="s">
        <v>85</v>
      </c>
      <c r="AW258" s="13" t="s">
        <v>31</v>
      </c>
      <c r="AX258" s="13" t="s">
        <v>83</v>
      </c>
      <c r="AY258" s="187" t="s">
        <v>129</v>
      </c>
    </row>
    <row r="259" s="2" customFormat="1" ht="24.15" customHeight="1">
      <c r="A259" s="38"/>
      <c r="B259" s="171"/>
      <c r="C259" s="172" t="s">
        <v>375</v>
      </c>
      <c r="D259" s="172" t="s">
        <v>132</v>
      </c>
      <c r="E259" s="173" t="s">
        <v>376</v>
      </c>
      <c r="F259" s="174" t="s">
        <v>377</v>
      </c>
      <c r="G259" s="175" t="s">
        <v>205</v>
      </c>
      <c r="H259" s="176">
        <v>40</v>
      </c>
      <c r="I259" s="177"/>
      <c r="J259" s="178">
        <f>ROUND(I259*H259,2)</f>
        <v>0</v>
      </c>
      <c r="K259" s="174" t="s">
        <v>142</v>
      </c>
      <c r="L259" s="39"/>
      <c r="M259" s="179" t="s">
        <v>1</v>
      </c>
      <c r="N259" s="180" t="s">
        <v>40</v>
      </c>
      <c r="O259" s="77"/>
      <c r="P259" s="181">
        <f>O259*H259</f>
        <v>0</v>
      </c>
      <c r="Q259" s="181">
        <v>0</v>
      </c>
      <c r="R259" s="181">
        <f>Q259*H259</f>
        <v>0</v>
      </c>
      <c r="S259" s="181">
        <v>0</v>
      </c>
      <c r="T259" s="182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183" t="s">
        <v>149</v>
      </c>
      <c r="AT259" s="183" t="s">
        <v>132</v>
      </c>
      <c r="AU259" s="183" t="s">
        <v>85</v>
      </c>
      <c r="AY259" s="19" t="s">
        <v>129</v>
      </c>
      <c r="BE259" s="184">
        <f>IF(N259="základní",J259,0)</f>
        <v>0</v>
      </c>
      <c r="BF259" s="184">
        <f>IF(N259="snížená",J259,0)</f>
        <v>0</v>
      </c>
      <c r="BG259" s="184">
        <f>IF(N259="zákl. přenesená",J259,0)</f>
        <v>0</v>
      </c>
      <c r="BH259" s="184">
        <f>IF(N259="sníž. přenesená",J259,0)</f>
        <v>0</v>
      </c>
      <c r="BI259" s="184">
        <f>IF(N259="nulová",J259,0)</f>
        <v>0</v>
      </c>
      <c r="BJ259" s="19" t="s">
        <v>83</v>
      </c>
      <c r="BK259" s="184">
        <f>ROUND(I259*H259,2)</f>
        <v>0</v>
      </c>
      <c r="BL259" s="19" t="s">
        <v>149</v>
      </c>
      <c r="BM259" s="183" t="s">
        <v>378</v>
      </c>
    </row>
    <row r="260" s="2" customFormat="1" ht="33" customHeight="1">
      <c r="A260" s="38"/>
      <c r="B260" s="171"/>
      <c r="C260" s="172" t="s">
        <v>379</v>
      </c>
      <c r="D260" s="172" t="s">
        <v>132</v>
      </c>
      <c r="E260" s="173" t="s">
        <v>380</v>
      </c>
      <c r="F260" s="174" t="s">
        <v>381</v>
      </c>
      <c r="G260" s="175" t="s">
        <v>314</v>
      </c>
      <c r="H260" s="176">
        <v>783.03999999999996</v>
      </c>
      <c r="I260" s="177"/>
      <c r="J260" s="178">
        <f>ROUND(I260*H260,2)</f>
        <v>0</v>
      </c>
      <c r="K260" s="174" t="s">
        <v>187</v>
      </c>
      <c r="L260" s="39"/>
      <c r="M260" s="179" t="s">
        <v>1</v>
      </c>
      <c r="N260" s="180" t="s">
        <v>40</v>
      </c>
      <c r="O260" s="77"/>
      <c r="P260" s="181">
        <f>O260*H260</f>
        <v>0</v>
      </c>
      <c r="Q260" s="181">
        <v>0</v>
      </c>
      <c r="R260" s="181">
        <f>Q260*H260</f>
        <v>0</v>
      </c>
      <c r="S260" s="181">
        <v>0</v>
      </c>
      <c r="T260" s="182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183" t="s">
        <v>149</v>
      </c>
      <c r="AT260" s="183" t="s">
        <v>132</v>
      </c>
      <c r="AU260" s="183" t="s">
        <v>85</v>
      </c>
      <c r="AY260" s="19" t="s">
        <v>129</v>
      </c>
      <c r="BE260" s="184">
        <f>IF(N260="základní",J260,0)</f>
        <v>0</v>
      </c>
      <c r="BF260" s="184">
        <f>IF(N260="snížená",J260,0)</f>
        <v>0</v>
      </c>
      <c r="BG260" s="184">
        <f>IF(N260="zákl. přenesená",J260,0)</f>
        <v>0</v>
      </c>
      <c r="BH260" s="184">
        <f>IF(N260="sníž. přenesená",J260,0)</f>
        <v>0</v>
      </c>
      <c r="BI260" s="184">
        <f>IF(N260="nulová",J260,0)</f>
        <v>0</v>
      </c>
      <c r="BJ260" s="19" t="s">
        <v>83</v>
      </c>
      <c r="BK260" s="184">
        <f>ROUND(I260*H260,2)</f>
        <v>0</v>
      </c>
      <c r="BL260" s="19" t="s">
        <v>149</v>
      </c>
      <c r="BM260" s="183" t="s">
        <v>382</v>
      </c>
    </row>
    <row r="261" s="13" customFormat="1">
      <c r="A261" s="13"/>
      <c r="B261" s="185"/>
      <c r="C261" s="13"/>
      <c r="D261" s="186" t="s">
        <v>156</v>
      </c>
      <c r="E261" s="187" t="s">
        <v>1</v>
      </c>
      <c r="F261" s="188" t="s">
        <v>383</v>
      </c>
      <c r="G261" s="13"/>
      <c r="H261" s="189">
        <v>443.61000000000001</v>
      </c>
      <c r="I261" s="190"/>
      <c r="J261" s="13"/>
      <c r="K261" s="13"/>
      <c r="L261" s="185"/>
      <c r="M261" s="191"/>
      <c r="N261" s="192"/>
      <c r="O261" s="192"/>
      <c r="P261" s="192"/>
      <c r="Q261" s="192"/>
      <c r="R261" s="192"/>
      <c r="S261" s="192"/>
      <c r="T261" s="19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187" t="s">
        <v>156</v>
      </c>
      <c r="AU261" s="187" t="s">
        <v>85</v>
      </c>
      <c r="AV261" s="13" t="s">
        <v>85</v>
      </c>
      <c r="AW261" s="13" t="s">
        <v>31</v>
      </c>
      <c r="AX261" s="13" t="s">
        <v>75</v>
      </c>
      <c r="AY261" s="187" t="s">
        <v>129</v>
      </c>
    </row>
    <row r="262" s="13" customFormat="1">
      <c r="A262" s="13"/>
      <c r="B262" s="185"/>
      <c r="C262" s="13"/>
      <c r="D262" s="186" t="s">
        <v>156</v>
      </c>
      <c r="E262" s="187" t="s">
        <v>1</v>
      </c>
      <c r="F262" s="188" t="s">
        <v>384</v>
      </c>
      <c r="G262" s="13"/>
      <c r="H262" s="189">
        <v>320.07999999999998</v>
      </c>
      <c r="I262" s="190"/>
      <c r="J262" s="13"/>
      <c r="K262" s="13"/>
      <c r="L262" s="185"/>
      <c r="M262" s="191"/>
      <c r="N262" s="192"/>
      <c r="O262" s="192"/>
      <c r="P262" s="192"/>
      <c r="Q262" s="192"/>
      <c r="R262" s="192"/>
      <c r="S262" s="192"/>
      <c r="T262" s="19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187" t="s">
        <v>156</v>
      </c>
      <c r="AU262" s="187" t="s">
        <v>85</v>
      </c>
      <c r="AV262" s="13" t="s">
        <v>85</v>
      </c>
      <c r="AW262" s="13" t="s">
        <v>31</v>
      </c>
      <c r="AX262" s="13" t="s">
        <v>75</v>
      </c>
      <c r="AY262" s="187" t="s">
        <v>129</v>
      </c>
    </row>
    <row r="263" s="13" customFormat="1">
      <c r="A263" s="13"/>
      <c r="B263" s="185"/>
      <c r="C263" s="13"/>
      <c r="D263" s="186" t="s">
        <v>156</v>
      </c>
      <c r="E263" s="187" t="s">
        <v>1</v>
      </c>
      <c r="F263" s="188" t="s">
        <v>385</v>
      </c>
      <c r="G263" s="13"/>
      <c r="H263" s="189">
        <v>19.350000000000001</v>
      </c>
      <c r="I263" s="190"/>
      <c r="J263" s="13"/>
      <c r="K263" s="13"/>
      <c r="L263" s="185"/>
      <c r="M263" s="191"/>
      <c r="N263" s="192"/>
      <c r="O263" s="192"/>
      <c r="P263" s="192"/>
      <c r="Q263" s="192"/>
      <c r="R263" s="192"/>
      <c r="S263" s="192"/>
      <c r="T263" s="19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87" t="s">
        <v>156</v>
      </c>
      <c r="AU263" s="187" t="s">
        <v>85</v>
      </c>
      <c r="AV263" s="13" t="s">
        <v>85</v>
      </c>
      <c r="AW263" s="13" t="s">
        <v>31</v>
      </c>
      <c r="AX263" s="13" t="s">
        <v>75</v>
      </c>
      <c r="AY263" s="187" t="s">
        <v>129</v>
      </c>
    </row>
    <row r="264" s="14" customFormat="1">
      <c r="A264" s="14"/>
      <c r="B264" s="202"/>
      <c r="C264" s="14"/>
      <c r="D264" s="186" t="s">
        <v>156</v>
      </c>
      <c r="E264" s="203" t="s">
        <v>1</v>
      </c>
      <c r="F264" s="204" t="s">
        <v>219</v>
      </c>
      <c r="G264" s="14"/>
      <c r="H264" s="205">
        <v>783.03999999999996</v>
      </c>
      <c r="I264" s="206"/>
      <c r="J264" s="14"/>
      <c r="K264" s="14"/>
      <c r="L264" s="202"/>
      <c r="M264" s="207"/>
      <c r="N264" s="208"/>
      <c r="O264" s="208"/>
      <c r="P264" s="208"/>
      <c r="Q264" s="208"/>
      <c r="R264" s="208"/>
      <c r="S264" s="208"/>
      <c r="T264" s="209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03" t="s">
        <v>156</v>
      </c>
      <c r="AU264" s="203" t="s">
        <v>85</v>
      </c>
      <c r="AV264" s="14" t="s">
        <v>149</v>
      </c>
      <c r="AW264" s="14" t="s">
        <v>31</v>
      </c>
      <c r="AX264" s="14" t="s">
        <v>83</v>
      </c>
      <c r="AY264" s="203" t="s">
        <v>129</v>
      </c>
    </row>
    <row r="265" s="2" customFormat="1" ht="37.8" customHeight="1">
      <c r="A265" s="38"/>
      <c r="B265" s="171"/>
      <c r="C265" s="172" t="s">
        <v>386</v>
      </c>
      <c r="D265" s="172" t="s">
        <v>132</v>
      </c>
      <c r="E265" s="173" t="s">
        <v>387</v>
      </c>
      <c r="F265" s="174" t="s">
        <v>388</v>
      </c>
      <c r="G265" s="175" t="s">
        <v>314</v>
      </c>
      <c r="H265" s="176">
        <v>3132.1599999999999</v>
      </c>
      <c r="I265" s="177"/>
      <c r="J265" s="178">
        <f>ROUND(I265*H265,2)</f>
        <v>0</v>
      </c>
      <c r="K265" s="174" t="s">
        <v>187</v>
      </c>
      <c r="L265" s="39"/>
      <c r="M265" s="179" t="s">
        <v>1</v>
      </c>
      <c r="N265" s="180" t="s">
        <v>40</v>
      </c>
      <c r="O265" s="77"/>
      <c r="P265" s="181">
        <f>O265*H265</f>
        <v>0</v>
      </c>
      <c r="Q265" s="181">
        <v>0</v>
      </c>
      <c r="R265" s="181">
        <f>Q265*H265</f>
        <v>0</v>
      </c>
      <c r="S265" s="181">
        <v>0</v>
      </c>
      <c r="T265" s="182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183" t="s">
        <v>149</v>
      </c>
      <c r="AT265" s="183" t="s">
        <v>132</v>
      </c>
      <c r="AU265" s="183" t="s">
        <v>85</v>
      </c>
      <c r="AY265" s="19" t="s">
        <v>129</v>
      </c>
      <c r="BE265" s="184">
        <f>IF(N265="základní",J265,0)</f>
        <v>0</v>
      </c>
      <c r="BF265" s="184">
        <f>IF(N265="snížená",J265,0)</f>
        <v>0</v>
      </c>
      <c r="BG265" s="184">
        <f>IF(N265="zákl. přenesená",J265,0)</f>
        <v>0</v>
      </c>
      <c r="BH265" s="184">
        <f>IF(N265="sníž. přenesená",J265,0)</f>
        <v>0</v>
      </c>
      <c r="BI265" s="184">
        <f>IF(N265="nulová",J265,0)</f>
        <v>0</v>
      </c>
      <c r="BJ265" s="19" t="s">
        <v>83</v>
      </c>
      <c r="BK265" s="184">
        <f>ROUND(I265*H265,2)</f>
        <v>0</v>
      </c>
      <c r="BL265" s="19" t="s">
        <v>149</v>
      </c>
      <c r="BM265" s="183" t="s">
        <v>389</v>
      </c>
    </row>
    <row r="266" s="13" customFormat="1">
      <c r="A266" s="13"/>
      <c r="B266" s="185"/>
      <c r="C266" s="13"/>
      <c r="D266" s="186" t="s">
        <v>156</v>
      </c>
      <c r="E266" s="187" t="s">
        <v>1</v>
      </c>
      <c r="F266" s="188" t="s">
        <v>390</v>
      </c>
      <c r="G266" s="13"/>
      <c r="H266" s="189">
        <v>3132.1599999999999</v>
      </c>
      <c r="I266" s="190"/>
      <c r="J266" s="13"/>
      <c r="K266" s="13"/>
      <c r="L266" s="185"/>
      <c r="M266" s="191"/>
      <c r="N266" s="192"/>
      <c r="O266" s="192"/>
      <c r="P266" s="192"/>
      <c r="Q266" s="192"/>
      <c r="R266" s="192"/>
      <c r="S266" s="192"/>
      <c r="T266" s="19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187" t="s">
        <v>156</v>
      </c>
      <c r="AU266" s="187" t="s">
        <v>85</v>
      </c>
      <c r="AV266" s="13" t="s">
        <v>85</v>
      </c>
      <c r="AW266" s="13" t="s">
        <v>31</v>
      </c>
      <c r="AX266" s="13" t="s">
        <v>83</v>
      </c>
      <c r="AY266" s="187" t="s">
        <v>129</v>
      </c>
    </row>
    <row r="267" s="2" customFormat="1" ht="24.15" customHeight="1">
      <c r="A267" s="38"/>
      <c r="B267" s="171"/>
      <c r="C267" s="172" t="s">
        <v>391</v>
      </c>
      <c r="D267" s="172" t="s">
        <v>132</v>
      </c>
      <c r="E267" s="173" t="s">
        <v>392</v>
      </c>
      <c r="F267" s="174" t="s">
        <v>393</v>
      </c>
      <c r="G267" s="175" t="s">
        <v>314</v>
      </c>
      <c r="H267" s="176">
        <v>783.03999999999996</v>
      </c>
      <c r="I267" s="177"/>
      <c r="J267" s="178">
        <f>ROUND(I267*H267,2)</f>
        <v>0</v>
      </c>
      <c r="K267" s="174" t="s">
        <v>187</v>
      </c>
      <c r="L267" s="39"/>
      <c r="M267" s="179" t="s">
        <v>1</v>
      </c>
      <c r="N267" s="180" t="s">
        <v>40</v>
      </c>
      <c r="O267" s="77"/>
      <c r="P267" s="181">
        <f>O267*H267</f>
        <v>0</v>
      </c>
      <c r="Q267" s="181">
        <v>0</v>
      </c>
      <c r="R267" s="181">
        <f>Q267*H267</f>
        <v>0</v>
      </c>
      <c r="S267" s="181">
        <v>0</v>
      </c>
      <c r="T267" s="182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183" t="s">
        <v>149</v>
      </c>
      <c r="AT267" s="183" t="s">
        <v>132</v>
      </c>
      <c r="AU267" s="183" t="s">
        <v>85</v>
      </c>
      <c r="AY267" s="19" t="s">
        <v>129</v>
      </c>
      <c r="BE267" s="184">
        <f>IF(N267="základní",J267,0)</f>
        <v>0</v>
      </c>
      <c r="BF267" s="184">
        <f>IF(N267="snížená",J267,0)</f>
        <v>0</v>
      </c>
      <c r="BG267" s="184">
        <f>IF(N267="zákl. přenesená",J267,0)</f>
        <v>0</v>
      </c>
      <c r="BH267" s="184">
        <f>IF(N267="sníž. přenesená",J267,0)</f>
        <v>0</v>
      </c>
      <c r="BI267" s="184">
        <f>IF(N267="nulová",J267,0)</f>
        <v>0</v>
      </c>
      <c r="BJ267" s="19" t="s">
        <v>83</v>
      </c>
      <c r="BK267" s="184">
        <f>ROUND(I267*H267,2)</f>
        <v>0</v>
      </c>
      <c r="BL267" s="19" t="s">
        <v>149</v>
      </c>
      <c r="BM267" s="183" t="s">
        <v>394</v>
      </c>
    </row>
    <row r="268" s="2" customFormat="1" ht="24.15" customHeight="1">
      <c r="A268" s="38"/>
      <c r="B268" s="171"/>
      <c r="C268" s="172" t="s">
        <v>395</v>
      </c>
      <c r="D268" s="172" t="s">
        <v>132</v>
      </c>
      <c r="E268" s="173" t="s">
        <v>396</v>
      </c>
      <c r="F268" s="174" t="s">
        <v>397</v>
      </c>
      <c r="G268" s="175" t="s">
        <v>398</v>
      </c>
      <c r="H268" s="176">
        <v>1487.7760000000001</v>
      </c>
      <c r="I268" s="177"/>
      <c r="J268" s="178">
        <f>ROUND(I268*H268,2)</f>
        <v>0</v>
      </c>
      <c r="K268" s="174" t="s">
        <v>142</v>
      </c>
      <c r="L268" s="39"/>
      <c r="M268" s="179" t="s">
        <v>1</v>
      </c>
      <c r="N268" s="180" t="s">
        <v>40</v>
      </c>
      <c r="O268" s="77"/>
      <c r="P268" s="181">
        <f>O268*H268</f>
        <v>0</v>
      </c>
      <c r="Q268" s="181">
        <v>0</v>
      </c>
      <c r="R268" s="181">
        <f>Q268*H268</f>
        <v>0</v>
      </c>
      <c r="S268" s="181">
        <v>0</v>
      </c>
      <c r="T268" s="182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183" t="s">
        <v>149</v>
      </c>
      <c r="AT268" s="183" t="s">
        <v>132</v>
      </c>
      <c r="AU268" s="183" t="s">
        <v>85</v>
      </c>
      <c r="AY268" s="19" t="s">
        <v>129</v>
      </c>
      <c r="BE268" s="184">
        <f>IF(N268="základní",J268,0)</f>
        <v>0</v>
      </c>
      <c r="BF268" s="184">
        <f>IF(N268="snížená",J268,0)</f>
        <v>0</v>
      </c>
      <c r="BG268" s="184">
        <f>IF(N268="zákl. přenesená",J268,0)</f>
        <v>0</v>
      </c>
      <c r="BH268" s="184">
        <f>IF(N268="sníž. přenesená",J268,0)</f>
        <v>0</v>
      </c>
      <c r="BI268" s="184">
        <f>IF(N268="nulová",J268,0)</f>
        <v>0</v>
      </c>
      <c r="BJ268" s="19" t="s">
        <v>83</v>
      </c>
      <c r="BK268" s="184">
        <f>ROUND(I268*H268,2)</f>
        <v>0</v>
      </c>
      <c r="BL268" s="19" t="s">
        <v>149</v>
      </c>
      <c r="BM268" s="183" t="s">
        <v>399</v>
      </c>
    </row>
    <row r="269" s="13" customFormat="1">
      <c r="A269" s="13"/>
      <c r="B269" s="185"/>
      <c r="C269" s="13"/>
      <c r="D269" s="186" t="s">
        <v>156</v>
      </c>
      <c r="E269" s="187" t="s">
        <v>1</v>
      </c>
      <c r="F269" s="188" t="s">
        <v>400</v>
      </c>
      <c r="G269" s="13"/>
      <c r="H269" s="189">
        <v>1487.7760000000001</v>
      </c>
      <c r="I269" s="190"/>
      <c r="J269" s="13"/>
      <c r="K269" s="13"/>
      <c r="L269" s="185"/>
      <c r="M269" s="191"/>
      <c r="N269" s="192"/>
      <c r="O269" s="192"/>
      <c r="P269" s="192"/>
      <c r="Q269" s="192"/>
      <c r="R269" s="192"/>
      <c r="S269" s="192"/>
      <c r="T269" s="19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187" t="s">
        <v>156</v>
      </c>
      <c r="AU269" s="187" t="s">
        <v>85</v>
      </c>
      <c r="AV269" s="13" t="s">
        <v>85</v>
      </c>
      <c r="AW269" s="13" t="s">
        <v>31</v>
      </c>
      <c r="AX269" s="13" t="s">
        <v>83</v>
      </c>
      <c r="AY269" s="187" t="s">
        <v>129</v>
      </c>
    </row>
    <row r="270" s="2" customFormat="1" ht="16.5" customHeight="1">
      <c r="A270" s="38"/>
      <c r="B270" s="171"/>
      <c r="C270" s="172" t="s">
        <v>401</v>
      </c>
      <c r="D270" s="172" t="s">
        <v>132</v>
      </c>
      <c r="E270" s="173" t="s">
        <v>402</v>
      </c>
      <c r="F270" s="174" t="s">
        <v>403</v>
      </c>
      <c r="G270" s="175" t="s">
        <v>314</v>
      </c>
      <c r="H270" s="176">
        <v>783.03999999999996</v>
      </c>
      <c r="I270" s="177"/>
      <c r="J270" s="178">
        <f>ROUND(I270*H270,2)</f>
        <v>0</v>
      </c>
      <c r="K270" s="174" t="s">
        <v>142</v>
      </c>
      <c r="L270" s="39"/>
      <c r="M270" s="179" t="s">
        <v>1</v>
      </c>
      <c r="N270" s="180" t="s">
        <v>40</v>
      </c>
      <c r="O270" s="77"/>
      <c r="P270" s="181">
        <f>O270*H270</f>
        <v>0</v>
      </c>
      <c r="Q270" s="181">
        <v>0</v>
      </c>
      <c r="R270" s="181">
        <f>Q270*H270</f>
        <v>0</v>
      </c>
      <c r="S270" s="181">
        <v>0</v>
      </c>
      <c r="T270" s="182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183" t="s">
        <v>149</v>
      </c>
      <c r="AT270" s="183" t="s">
        <v>132</v>
      </c>
      <c r="AU270" s="183" t="s">
        <v>85</v>
      </c>
      <c r="AY270" s="19" t="s">
        <v>129</v>
      </c>
      <c r="BE270" s="184">
        <f>IF(N270="základní",J270,0)</f>
        <v>0</v>
      </c>
      <c r="BF270" s="184">
        <f>IF(N270="snížená",J270,0)</f>
        <v>0</v>
      </c>
      <c r="BG270" s="184">
        <f>IF(N270="zákl. přenesená",J270,0)</f>
        <v>0</v>
      </c>
      <c r="BH270" s="184">
        <f>IF(N270="sníž. přenesená",J270,0)</f>
        <v>0</v>
      </c>
      <c r="BI270" s="184">
        <f>IF(N270="nulová",J270,0)</f>
        <v>0</v>
      </c>
      <c r="BJ270" s="19" t="s">
        <v>83</v>
      </c>
      <c r="BK270" s="184">
        <f>ROUND(I270*H270,2)</f>
        <v>0</v>
      </c>
      <c r="BL270" s="19" t="s">
        <v>149</v>
      </c>
      <c r="BM270" s="183" t="s">
        <v>404</v>
      </c>
    </row>
    <row r="271" s="2" customFormat="1" ht="24.15" customHeight="1">
      <c r="A271" s="38"/>
      <c r="B271" s="171"/>
      <c r="C271" s="172" t="s">
        <v>405</v>
      </c>
      <c r="D271" s="172" t="s">
        <v>132</v>
      </c>
      <c r="E271" s="173" t="s">
        <v>406</v>
      </c>
      <c r="F271" s="174" t="s">
        <v>407</v>
      </c>
      <c r="G271" s="175" t="s">
        <v>314</v>
      </c>
      <c r="H271" s="176">
        <v>13.199999999999999</v>
      </c>
      <c r="I271" s="177"/>
      <c r="J271" s="178">
        <f>ROUND(I271*H271,2)</f>
        <v>0</v>
      </c>
      <c r="K271" s="174" t="s">
        <v>142</v>
      </c>
      <c r="L271" s="39"/>
      <c r="M271" s="179" t="s">
        <v>1</v>
      </c>
      <c r="N271" s="180" t="s">
        <v>40</v>
      </c>
      <c r="O271" s="77"/>
      <c r="P271" s="181">
        <f>O271*H271</f>
        <v>0</v>
      </c>
      <c r="Q271" s="181">
        <v>0</v>
      </c>
      <c r="R271" s="181">
        <f>Q271*H271</f>
        <v>0</v>
      </c>
      <c r="S271" s="181">
        <v>0</v>
      </c>
      <c r="T271" s="182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183" t="s">
        <v>149</v>
      </c>
      <c r="AT271" s="183" t="s">
        <v>132</v>
      </c>
      <c r="AU271" s="183" t="s">
        <v>85</v>
      </c>
      <c r="AY271" s="19" t="s">
        <v>129</v>
      </c>
      <c r="BE271" s="184">
        <f>IF(N271="základní",J271,0)</f>
        <v>0</v>
      </c>
      <c r="BF271" s="184">
        <f>IF(N271="snížená",J271,0)</f>
        <v>0</v>
      </c>
      <c r="BG271" s="184">
        <f>IF(N271="zákl. přenesená",J271,0)</f>
        <v>0</v>
      </c>
      <c r="BH271" s="184">
        <f>IF(N271="sníž. přenesená",J271,0)</f>
        <v>0</v>
      </c>
      <c r="BI271" s="184">
        <f>IF(N271="nulová",J271,0)</f>
        <v>0</v>
      </c>
      <c r="BJ271" s="19" t="s">
        <v>83</v>
      </c>
      <c r="BK271" s="184">
        <f>ROUND(I271*H271,2)</f>
        <v>0</v>
      </c>
      <c r="BL271" s="19" t="s">
        <v>149</v>
      </c>
      <c r="BM271" s="183" t="s">
        <v>408</v>
      </c>
    </row>
    <row r="272" s="13" customFormat="1">
      <c r="A272" s="13"/>
      <c r="B272" s="185"/>
      <c r="C272" s="13"/>
      <c r="D272" s="186" t="s">
        <v>156</v>
      </c>
      <c r="E272" s="187" t="s">
        <v>1</v>
      </c>
      <c r="F272" s="188" t="s">
        <v>409</v>
      </c>
      <c r="G272" s="13"/>
      <c r="H272" s="189">
        <v>13.199999999999999</v>
      </c>
      <c r="I272" s="190"/>
      <c r="J272" s="13"/>
      <c r="K272" s="13"/>
      <c r="L272" s="185"/>
      <c r="M272" s="191"/>
      <c r="N272" s="192"/>
      <c r="O272" s="192"/>
      <c r="P272" s="192"/>
      <c r="Q272" s="192"/>
      <c r="R272" s="192"/>
      <c r="S272" s="192"/>
      <c r="T272" s="19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187" t="s">
        <v>156</v>
      </c>
      <c r="AU272" s="187" t="s">
        <v>85</v>
      </c>
      <c r="AV272" s="13" t="s">
        <v>85</v>
      </c>
      <c r="AW272" s="13" t="s">
        <v>31</v>
      </c>
      <c r="AX272" s="13" t="s">
        <v>83</v>
      </c>
      <c r="AY272" s="187" t="s">
        <v>129</v>
      </c>
    </row>
    <row r="273" s="2" customFormat="1" ht="24.15" customHeight="1">
      <c r="A273" s="38"/>
      <c r="B273" s="171"/>
      <c r="C273" s="172" t="s">
        <v>410</v>
      </c>
      <c r="D273" s="172" t="s">
        <v>132</v>
      </c>
      <c r="E273" s="173" t="s">
        <v>411</v>
      </c>
      <c r="F273" s="174" t="s">
        <v>412</v>
      </c>
      <c r="G273" s="175" t="s">
        <v>314</v>
      </c>
      <c r="H273" s="176">
        <v>16.5</v>
      </c>
      <c r="I273" s="177"/>
      <c r="J273" s="178">
        <f>ROUND(I273*H273,2)</f>
        <v>0</v>
      </c>
      <c r="K273" s="174" t="s">
        <v>142</v>
      </c>
      <c r="L273" s="39"/>
      <c r="M273" s="179" t="s">
        <v>1</v>
      </c>
      <c r="N273" s="180" t="s">
        <v>40</v>
      </c>
      <c r="O273" s="77"/>
      <c r="P273" s="181">
        <f>O273*H273</f>
        <v>0</v>
      </c>
      <c r="Q273" s="181">
        <v>0</v>
      </c>
      <c r="R273" s="181">
        <f>Q273*H273</f>
        <v>0</v>
      </c>
      <c r="S273" s="181">
        <v>0</v>
      </c>
      <c r="T273" s="182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183" t="s">
        <v>149</v>
      </c>
      <c r="AT273" s="183" t="s">
        <v>132</v>
      </c>
      <c r="AU273" s="183" t="s">
        <v>85</v>
      </c>
      <c r="AY273" s="19" t="s">
        <v>129</v>
      </c>
      <c r="BE273" s="184">
        <f>IF(N273="základní",J273,0)</f>
        <v>0</v>
      </c>
      <c r="BF273" s="184">
        <f>IF(N273="snížená",J273,0)</f>
        <v>0</v>
      </c>
      <c r="BG273" s="184">
        <f>IF(N273="zákl. přenesená",J273,0)</f>
        <v>0</v>
      </c>
      <c r="BH273" s="184">
        <f>IF(N273="sníž. přenesená",J273,0)</f>
        <v>0</v>
      </c>
      <c r="BI273" s="184">
        <f>IF(N273="nulová",J273,0)</f>
        <v>0</v>
      </c>
      <c r="BJ273" s="19" t="s">
        <v>83</v>
      </c>
      <c r="BK273" s="184">
        <f>ROUND(I273*H273,2)</f>
        <v>0</v>
      </c>
      <c r="BL273" s="19" t="s">
        <v>149</v>
      </c>
      <c r="BM273" s="183" t="s">
        <v>413</v>
      </c>
    </row>
    <row r="274" s="13" customFormat="1">
      <c r="A274" s="13"/>
      <c r="B274" s="185"/>
      <c r="C274" s="13"/>
      <c r="D274" s="186" t="s">
        <v>156</v>
      </c>
      <c r="E274" s="187" t="s">
        <v>1</v>
      </c>
      <c r="F274" s="188" t="s">
        <v>414</v>
      </c>
      <c r="G274" s="13"/>
      <c r="H274" s="189">
        <v>16.5</v>
      </c>
      <c r="I274" s="190"/>
      <c r="J274" s="13"/>
      <c r="K274" s="13"/>
      <c r="L274" s="185"/>
      <c r="M274" s="191"/>
      <c r="N274" s="192"/>
      <c r="O274" s="192"/>
      <c r="P274" s="192"/>
      <c r="Q274" s="192"/>
      <c r="R274" s="192"/>
      <c r="S274" s="192"/>
      <c r="T274" s="19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187" t="s">
        <v>156</v>
      </c>
      <c r="AU274" s="187" t="s">
        <v>85</v>
      </c>
      <c r="AV274" s="13" t="s">
        <v>85</v>
      </c>
      <c r="AW274" s="13" t="s">
        <v>31</v>
      </c>
      <c r="AX274" s="13" t="s">
        <v>83</v>
      </c>
      <c r="AY274" s="187" t="s">
        <v>129</v>
      </c>
    </row>
    <row r="275" s="2" customFormat="1" ht="33" customHeight="1">
      <c r="A275" s="38"/>
      <c r="B275" s="171"/>
      <c r="C275" s="172" t="s">
        <v>415</v>
      </c>
      <c r="D275" s="172" t="s">
        <v>132</v>
      </c>
      <c r="E275" s="173" t="s">
        <v>416</v>
      </c>
      <c r="F275" s="174" t="s">
        <v>417</v>
      </c>
      <c r="G275" s="175" t="s">
        <v>314</v>
      </c>
      <c r="H275" s="176">
        <v>17.52</v>
      </c>
      <c r="I275" s="177"/>
      <c r="J275" s="178">
        <f>ROUND(I275*H275,2)</f>
        <v>0</v>
      </c>
      <c r="K275" s="174" t="s">
        <v>142</v>
      </c>
      <c r="L275" s="39"/>
      <c r="M275" s="179" t="s">
        <v>1</v>
      </c>
      <c r="N275" s="180" t="s">
        <v>40</v>
      </c>
      <c r="O275" s="77"/>
      <c r="P275" s="181">
        <f>O275*H275</f>
        <v>0</v>
      </c>
      <c r="Q275" s="181">
        <v>0</v>
      </c>
      <c r="R275" s="181">
        <f>Q275*H275</f>
        <v>0</v>
      </c>
      <c r="S275" s="181">
        <v>0</v>
      </c>
      <c r="T275" s="182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183" t="s">
        <v>149</v>
      </c>
      <c r="AT275" s="183" t="s">
        <v>132</v>
      </c>
      <c r="AU275" s="183" t="s">
        <v>85</v>
      </c>
      <c r="AY275" s="19" t="s">
        <v>129</v>
      </c>
      <c r="BE275" s="184">
        <f>IF(N275="základní",J275,0)</f>
        <v>0</v>
      </c>
      <c r="BF275" s="184">
        <f>IF(N275="snížená",J275,0)</f>
        <v>0</v>
      </c>
      <c r="BG275" s="184">
        <f>IF(N275="zákl. přenesená",J275,0)</f>
        <v>0</v>
      </c>
      <c r="BH275" s="184">
        <f>IF(N275="sníž. přenesená",J275,0)</f>
        <v>0</v>
      </c>
      <c r="BI275" s="184">
        <f>IF(N275="nulová",J275,0)</f>
        <v>0</v>
      </c>
      <c r="BJ275" s="19" t="s">
        <v>83</v>
      </c>
      <c r="BK275" s="184">
        <f>ROUND(I275*H275,2)</f>
        <v>0</v>
      </c>
      <c r="BL275" s="19" t="s">
        <v>149</v>
      </c>
      <c r="BM275" s="183" t="s">
        <v>418</v>
      </c>
    </row>
    <row r="276" s="13" customFormat="1">
      <c r="A276" s="13"/>
      <c r="B276" s="185"/>
      <c r="C276" s="13"/>
      <c r="D276" s="186" t="s">
        <v>156</v>
      </c>
      <c r="E276" s="187" t="s">
        <v>1</v>
      </c>
      <c r="F276" s="188" t="s">
        <v>419</v>
      </c>
      <c r="G276" s="13"/>
      <c r="H276" s="189">
        <v>17.52</v>
      </c>
      <c r="I276" s="190"/>
      <c r="J276" s="13"/>
      <c r="K276" s="13"/>
      <c r="L276" s="185"/>
      <c r="M276" s="191"/>
      <c r="N276" s="192"/>
      <c r="O276" s="192"/>
      <c r="P276" s="192"/>
      <c r="Q276" s="192"/>
      <c r="R276" s="192"/>
      <c r="S276" s="192"/>
      <c r="T276" s="19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187" t="s">
        <v>156</v>
      </c>
      <c r="AU276" s="187" t="s">
        <v>85</v>
      </c>
      <c r="AV276" s="13" t="s">
        <v>85</v>
      </c>
      <c r="AW276" s="13" t="s">
        <v>31</v>
      </c>
      <c r="AX276" s="13" t="s">
        <v>83</v>
      </c>
      <c r="AY276" s="187" t="s">
        <v>129</v>
      </c>
    </row>
    <row r="277" s="2" customFormat="1" ht="24.15" customHeight="1">
      <c r="A277" s="38"/>
      <c r="B277" s="171"/>
      <c r="C277" s="172" t="s">
        <v>420</v>
      </c>
      <c r="D277" s="172" t="s">
        <v>132</v>
      </c>
      <c r="E277" s="173" t="s">
        <v>421</v>
      </c>
      <c r="F277" s="174" t="s">
        <v>422</v>
      </c>
      <c r="G277" s="175" t="s">
        <v>205</v>
      </c>
      <c r="H277" s="176">
        <v>1850.5999999999999</v>
      </c>
      <c r="I277" s="177"/>
      <c r="J277" s="178">
        <f>ROUND(I277*H277,2)</f>
        <v>0</v>
      </c>
      <c r="K277" s="174" t="s">
        <v>187</v>
      </c>
      <c r="L277" s="39"/>
      <c r="M277" s="179" t="s">
        <v>1</v>
      </c>
      <c r="N277" s="180" t="s">
        <v>40</v>
      </c>
      <c r="O277" s="77"/>
      <c r="P277" s="181">
        <f>O277*H277</f>
        <v>0</v>
      </c>
      <c r="Q277" s="181">
        <v>0</v>
      </c>
      <c r="R277" s="181">
        <f>Q277*H277</f>
        <v>0</v>
      </c>
      <c r="S277" s="181">
        <v>0</v>
      </c>
      <c r="T277" s="182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183" t="s">
        <v>149</v>
      </c>
      <c r="AT277" s="183" t="s">
        <v>132</v>
      </c>
      <c r="AU277" s="183" t="s">
        <v>85</v>
      </c>
      <c r="AY277" s="19" t="s">
        <v>129</v>
      </c>
      <c r="BE277" s="184">
        <f>IF(N277="základní",J277,0)</f>
        <v>0</v>
      </c>
      <c r="BF277" s="184">
        <f>IF(N277="snížená",J277,0)</f>
        <v>0</v>
      </c>
      <c r="BG277" s="184">
        <f>IF(N277="zákl. přenesená",J277,0)</f>
        <v>0</v>
      </c>
      <c r="BH277" s="184">
        <f>IF(N277="sníž. přenesená",J277,0)</f>
        <v>0</v>
      </c>
      <c r="BI277" s="184">
        <f>IF(N277="nulová",J277,0)</f>
        <v>0</v>
      </c>
      <c r="BJ277" s="19" t="s">
        <v>83</v>
      </c>
      <c r="BK277" s="184">
        <f>ROUND(I277*H277,2)</f>
        <v>0</v>
      </c>
      <c r="BL277" s="19" t="s">
        <v>149</v>
      </c>
      <c r="BM277" s="183" t="s">
        <v>423</v>
      </c>
    </row>
    <row r="278" s="13" customFormat="1">
      <c r="A278" s="13"/>
      <c r="B278" s="185"/>
      <c r="C278" s="13"/>
      <c r="D278" s="186" t="s">
        <v>156</v>
      </c>
      <c r="E278" s="187" t="s">
        <v>1</v>
      </c>
      <c r="F278" s="188" t="s">
        <v>424</v>
      </c>
      <c r="G278" s="13"/>
      <c r="H278" s="189">
        <v>1789.9000000000001</v>
      </c>
      <c r="I278" s="190"/>
      <c r="J278" s="13"/>
      <c r="K278" s="13"/>
      <c r="L278" s="185"/>
      <c r="M278" s="191"/>
      <c r="N278" s="192"/>
      <c r="O278" s="192"/>
      <c r="P278" s="192"/>
      <c r="Q278" s="192"/>
      <c r="R278" s="192"/>
      <c r="S278" s="192"/>
      <c r="T278" s="19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187" t="s">
        <v>156</v>
      </c>
      <c r="AU278" s="187" t="s">
        <v>85</v>
      </c>
      <c r="AV278" s="13" t="s">
        <v>85</v>
      </c>
      <c r="AW278" s="13" t="s">
        <v>31</v>
      </c>
      <c r="AX278" s="13" t="s">
        <v>75</v>
      </c>
      <c r="AY278" s="187" t="s">
        <v>129</v>
      </c>
    </row>
    <row r="279" s="13" customFormat="1">
      <c r="A279" s="13"/>
      <c r="B279" s="185"/>
      <c r="C279" s="13"/>
      <c r="D279" s="186" t="s">
        <v>156</v>
      </c>
      <c r="E279" s="187" t="s">
        <v>1</v>
      </c>
      <c r="F279" s="188" t="s">
        <v>425</v>
      </c>
      <c r="G279" s="13"/>
      <c r="H279" s="189">
        <v>60.700000000000003</v>
      </c>
      <c r="I279" s="190"/>
      <c r="J279" s="13"/>
      <c r="K279" s="13"/>
      <c r="L279" s="185"/>
      <c r="M279" s="191"/>
      <c r="N279" s="192"/>
      <c r="O279" s="192"/>
      <c r="P279" s="192"/>
      <c r="Q279" s="192"/>
      <c r="R279" s="192"/>
      <c r="S279" s="192"/>
      <c r="T279" s="19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187" t="s">
        <v>156</v>
      </c>
      <c r="AU279" s="187" t="s">
        <v>85</v>
      </c>
      <c r="AV279" s="13" t="s">
        <v>85</v>
      </c>
      <c r="AW279" s="13" t="s">
        <v>31</v>
      </c>
      <c r="AX279" s="13" t="s">
        <v>75</v>
      </c>
      <c r="AY279" s="187" t="s">
        <v>129</v>
      </c>
    </row>
    <row r="280" s="14" customFormat="1">
      <c r="A280" s="14"/>
      <c r="B280" s="202"/>
      <c r="C280" s="14"/>
      <c r="D280" s="186" t="s">
        <v>156</v>
      </c>
      <c r="E280" s="203" t="s">
        <v>1</v>
      </c>
      <c r="F280" s="204" t="s">
        <v>219</v>
      </c>
      <c r="G280" s="14"/>
      <c r="H280" s="205">
        <v>1850.5999999999999</v>
      </c>
      <c r="I280" s="206"/>
      <c r="J280" s="14"/>
      <c r="K280" s="14"/>
      <c r="L280" s="202"/>
      <c r="M280" s="207"/>
      <c r="N280" s="208"/>
      <c r="O280" s="208"/>
      <c r="P280" s="208"/>
      <c r="Q280" s="208"/>
      <c r="R280" s="208"/>
      <c r="S280" s="208"/>
      <c r="T280" s="209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03" t="s">
        <v>156</v>
      </c>
      <c r="AU280" s="203" t="s">
        <v>85</v>
      </c>
      <c r="AV280" s="14" t="s">
        <v>149</v>
      </c>
      <c r="AW280" s="14" t="s">
        <v>31</v>
      </c>
      <c r="AX280" s="14" t="s">
        <v>83</v>
      </c>
      <c r="AY280" s="203" t="s">
        <v>129</v>
      </c>
    </row>
    <row r="281" s="2" customFormat="1" ht="16.5" customHeight="1">
      <c r="A281" s="38"/>
      <c r="B281" s="171"/>
      <c r="C281" s="225" t="s">
        <v>426</v>
      </c>
      <c r="D281" s="225" t="s">
        <v>427</v>
      </c>
      <c r="E281" s="226" t="s">
        <v>428</v>
      </c>
      <c r="F281" s="227" t="s">
        <v>429</v>
      </c>
      <c r="G281" s="228" t="s">
        <v>398</v>
      </c>
      <c r="H281" s="229">
        <v>64.638000000000005</v>
      </c>
      <c r="I281" s="230"/>
      <c r="J281" s="231">
        <f>ROUND(I281*H281,2)</f>
        <v>0</v>
      </c>
      <c r="K281" s="227" t="s">
        <v>187</v>
      </c>
      <c r="L281" s="232"/>
      <c r="M281" s="233" t="s">
        <v>1</v>
      </c>
      <c r="N281" s="234" t="s">
        <v>40</v>
      </c>
      <c r="O281" s="77"/>
      <c r="P281" s="181">
        <f>O281*H281</f>
        <v>0</v>
      </c>
      <c r="Q281" s="181">
        <v>1</v>
      </c>
      <c r="R281" s="181">
        <f>Q281*H281</f>
        <v>64.638000000000005</v>
      </c>
      <c r="S281" s="181">
        <v>0</v>
      </c>
      <c r="T281" s="182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183" t="s">
        <v>168</v>
      </c>
      <c r="AT281" s="183" t="s">
        <v>427</v>
      </c>
      <c r="AU281" s="183" t="s">
        <v>85</v>
      </c>
      <c r="AY281" s="19" t="s">
        <v>129</v>
      </c>
      <c r="BE281" s="184">
        <f>IF(N281="základní",J281,0)</f>
        <v>0</v>
      </c>
      <c r="BF281" s="184">
        <f>IF(N281="snížená",J281,0)</f>
        <v>0</v>
      </c>
      <c r="BG281" s="184">
        <f>IF(N281="zákl. přenesená",J281,0)</f>
        <v>0</v>
      </c>
      <c r="BH281" s="184">
        <f>IF(N281="sníž. přenesená",J281,0)</f>
        <v>0</v>
      </c>
      <c r="BI281" s="184">
        <f>IF(N281="nulová",J281,0)</f>
        <v>0</v>
      </c>
      <c r="BJ281" s="19" t="s">
        <v>83</v>
      </c>
      <c r="BK281" s="184">
        <f>ROUND(I281*H281,2)</f>
        <v>0</v>
      </c>
      <c r="BL281" s="19" t="s">
        <v>149</v>
      </c>
      <c r="BM281" s="183" t="s">
        <v>430</v>
      </c>
    </row>
    <row r="282" s="13" customFormat="1">
      <c r="A282" s="13"/>
      <c r="B282" s="185"/>
      <c r="C282" s="13"/>
      <c r="D282" s="186" t="s">
        <v>156</v>
      </c>
      <c r="E282" s="187" t="s">
        <v>1</v>
      </c>
      <c r="F282" s="188" t="s">
        <v>431</v>
      </c>
      <c r="G282" s="13"/>
      <c r="H282" s="189">
        <v>64.638000000000005</v>
      </c>
      <c r="I282" s="190"/>
      <c r="J282" s="13"/>
      <c r="K282" s="13"/>
      <c r="L282" s="185"/>
      <c r="M282" s="191"/>
      <c r="N282" s="192"/>
      <c r="O282" s="192"/>
      <c r="P282" s="192"/>
      <c r="Q282" s="192"/>
      <c r="R282" s="192"/>
      <c r="S282" s="192"/>
      <c r="T282" s="19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87" t="s">
        <v>156</v>
      </c>
      <c r="AU282" s="187" t="s">
        <v>85</v>
      </c>
      <c r="AV282" s="13" t="s">
        <v>85</v>
      </c>
      <c r="AW282" s="13" t="s">
        <v>31</v>
      </c>
      <c r="AX282" s="13" t="s">
        <v>83</v>
      </c>
      <c r="AY282" s="187" t="s">
        <v>129</v>
      </c>
    </row>
    <row r="283" s="12" customFormat="1" ht="22.8" customHeight="1">
      <c r="A283" s="12"/>
      <c r="B283" s="158"/>
      <c r="C283" s="12"/>
      <c r="D283" s="159" t="s">
        <v>74</v>
      </c>
      <c r="E283" s="169" t="s">
        <v>85</v>
      </c>
      <c r="F283" s="169" t="s">
        <v>432</v>
      </c>
      <c r="G283" s="12"/>
      <c r="H283" s="12"/>
      <c r="I283" s="161"/>
      <c r="J283" s="170">
        <f>BK283</f>
        <v>0</v>
      </c>
      <c r="K283" s="12"/>
      <c r="L283" s="158"/>
      <c r="M283" s="163"/>
      <c r="N283" s="164"/>
      <c r="O283" s="164"/>
      <c r="P283" s="165">
        <f>SUM(P284:P288)</f>
        <v>0</v>
      </c>
      <c r="Q283" s="164"/>
      <c r="R283" s="165">
        <f>SUM(R284:R288)</f>
        <v>6.167376</v>
      </c>
      <c r="S283" s="164"/>
      <c r="T283" s="166">
        <f>SUM(T284:T288)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159" t="s">
        <v>83</v>
      </c>
      <c r="AT283" s="167" t="s">
        <v>74</v>
      </c>
      <c r="AU283" s="167" t="s">
        <v>83</v>
      </c>
      <c r="AY283" s="159" t="s">
        <v>129</v>
      </c>
      <c r="BK283" s="168">
        <f>SUM(BK284:BK288)</f>
        <v>0</v>
      </c>
    </row>
    <row r="284" s="2" customFormat="1" ht="37.8" customHeight="1">
      <c r="A284" s="38"/>
      <c r="B284" s="171"/>
      <c r="C284" s="172" t="s">
        <v>433</v>
      </c>
      <c r="D284" s="172" t="s">
        <v>132</v>
      </c>
      <c r="E284" s="173" t="s">
        <v>434</v>
      </c>
      <c r="F284" s="174" t="s">
        <v>435</v>
      </c>
      <c r="G284" s="175" t="s">
        <v>286</v>
      </c>
      <c r="H284" s="176">
        <v>18</v>
      </c>
      <c r="I284" s="177"/>
      <c r="J284" s="178">
        <f>ROUND(I284*H284,2)</f>
        <v>0</v>
      </c>
      <c r="K284" s="174" t="s">
        <v>142</v>
      </c>
      <c r="L284" s="39"/>
      <c r="M284" s="179" t="s">
        <v>1</v>
      </c>
      <c r="N284" s="180" t="s">
        <v>40</v>
      </c>
      <c r="O284" s="77"/>
      <c r="P284" s="181">
        <f>O284*H284</f>
        <v>0</v>
      </c>
      <c r="Q284" s="181">
        <v>0.27378000000000002</v>
      </c>
      <c r="R284" s="181">
        <f>Q284*H284</f>
        <v>4.9280400000000002</v>
      </c>
      <c r="S284" s="181">
        <v>0</v>
      </c>
      <c r="T284" s="182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183" t="s">
        <v>149</v>
      </c>
      <c r="AT284" s="183" t="s">
        <v>132</v>
      </c>
      <c r="AU284" s="183" t="s">
        <v>85</v>
      </c>
      <c r="AY284" s="19" t="s">
        <v>129</v>
      </c>
      <c r="BE284" s="184">
        <f>IF(N284="základní",J284,0)</f>
        <v>0</v>
      </c>
      <c r="BF284" s="184">
        <f>IF(N284="snížená",J284,0)</f>
        <v>0</v>
      </c>
      <c r="BG284" s="184">
        <f>IF(N284="zákl. přenesená",J284,0)</f>
        <v>0</v>
      </c>
      <c r="BH284" s="184">
        <f>IF(N284="sníž. přenesená",J284,0)</f>
        <v>0</v>
      </c>
      <c r="BI284" s="184">
        <f>IF(N284="nulová",J284,0)</f>
        <v>0</v>
      </c>
      <c r="BJ284" s="19" t="s">
        <v>83</v>
      </c>
      <c r="BK284" s="184">
        <f>ROUND(I284*H284,2)</f>
        <v>0</v>
      </c>
      <c r="BL284" s="19" t="s">
        <v>149</v>
      </c>
      <c r="BM284" s="183" t="s">
        <v>436</v>
      </c>
    </row>
    <row r="285" s="15" customFormat="1">
      <c r="A285" s="15"/>
      <c r="B285" s="210"/>
      <c r="C285" s="15"/>
      <c r="D285" s="186" t="s">
        <v>156</v>
      </c>
      <c r="E285" s="211" t="s">
        <v>1</v>
      </c>
      <c r="F285" s="212" t="s">
        <v>437</v>
      </c>
      <c r="G285" s="15"/>
      <c r="H285" s="211" t="s">
        <v>1</v>
      </c>
      <c r="I285" s="213"/>
      <c r="J285" s="15"/>
      <c r="K285" s="15"/>
      <c r="L285" s="210"/>
      <c r="M285" s="214"/>
      <c r="N285" s="215"/>
      <c r="O285" s="215"/>
      <c r="P285" s="215"/>
      <c r="Q285" s="215"/>
      <c r="R285" s="215"/>
      <c r="S285" s="215"/>
      <c r="T285" s="216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11" t="s">
        <v>156</v>
      </c>
      <c r="AU285" s="211" t="s">
        <v>85</v>
      </c>
      <c r="AV285" s="15" t="s">
        <v>83</v>
      </c>
      <c r="AW285" s="15" t="s">
        <v>31</v>
      </c>
      <c r="AX285" s="15" t="s">
        <v>75</v>
      </c>
      <c r="AY285" s="211" t="s">
        <v>129</v>
      </c>
    </row>
    <row r="286" s="13" customFormat="1">
      <c r="A286" s="13"/>
      <c r="B286" s="185"/>
      <c r="C286" s="13"/>
      <c r="D286" s="186" t="s">
        <v>156</v>
      </c>
      <c r="E286" s="187" t="s">
        <v>1</v>
      </c>
      <c r="F286" s="188" t="s">
        <v>438</v>
      </c>
      <c r="G286" s="13"/>
      <c r="H286" s="189">
        <v>18</v>
      </c>
      <c r="I286" s="190"/>
      <c r="J286" s="13"/>
      <c r="K286" s="13"/>
      <c r="L286" s="185"/>
      <c r="M286" s="191"/>
      <c r="N286" s="192"/>
      <c r="O286" s="192"/>
      <c r="P286" s="192"/>
      <c r="Q286" s="192"/>
      <c r="R286" s="192"/>
      <c r="S286" s="192"/>
      <c r="T286" s="19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187" t="s">
        <v>156</v>
      </c>
      <c r="AU286" s="187" t="s">
        <v>85</v>
      </c>
      <c r="AV286" s="13" t="s">
        <v>85</v>
      </c>
      <c r="AW286" s="13" t="s">
        <v>31</v>
      </c>
      <c r="AX286" s="13" t="s">
        <v>83</v>
      </c>
      <c r="AY286" s="187" t="s">
        <v>129</v>
      </c>
    </row>
    <row r="287" s="2" customFormat="1" ht="16.5" customHeight="1">
      <c r="A287" s="38"/>
      <c r="B287" s="171"/>
      <c r="C287" s="172" t="s">
        <v>439</v>
      </c>
      <c r="D287" s="172" t="s">
        <v>132</v>
      </c>
      <c r="E287" s="173" t="s">
        <v>440</v>
      </c>
      <c r="F287" s="174" t="s">
        <v>441</v>
      </c>
      <c r="G287" s="175" t="s">
        <v>314</v>
      </c>
      <c r="H287" s="176">
        <v>0.504</v>
      </c>
      <c r="I287" s="177"/>
      <c r="J287" s="178">
        <f>ROUND(I287*H287,2)</f>
        <v>0</v>
      </c>
      <c r="K287" s="174" t="s">
        <v>187</v>
      </c>
      <c r="L287" s="39"/>
      <c r="M287" s="179" t="s">
        <v>1</v>
      </c>
      <c r="N287" s="180" t="s">
        <v>40</v>
      </c>
      <c r="O287" s="77"/>
      <c r="P287" s="181">
        <f>O287*H287</f>
        <v>0</v>
      </c>
      <c r="Q287" s="181">
        <v>2.4590000000000001</v>
      </c>
      <c r="R287" s="181">
        <f>Q287*H287</f>
        <v>1.239336</v>
      </c>
      <c r="S287" s="181">
        <v>0</v>
      </c>
      <c r="T287" s="182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183" t="s">
        <v>149</v>
      </c>
      <c r="AT287" s="183" t="s">
        <v>132</v>
      </c>
      <c r="AU287" s="183" t="s">
        <v>85</v>
      </c>
      <c r="AY287" s="19" t="s">
        <v>129</v>
      </c>
      <c r="BE287" s="184">
        <f>IF(N287="základní",J287,0)</f>
        <v>0</v>
      </c>
      <c r="BF287" s="184">
        <f>IF(N287="snížená",J287,0)</f>
        <v>0</v>
      </c>
      <c r="BG287" s="184">
        <f>IF(N287="zákl. přenesená",J287,0)</f>
        <v>0</v>
      </c>
      <c r="BH287" s="184">
        <f>IF(N287="sníž. přenesená",J287,0)</f>
        <v>0</v>
      </c>
      <c r="BI287" s="184">
        <f>IF(N287="nulová",J287,0)</f>
        <v>0</v>
      </c>
      <c r="BJ287" s="19" t="s">
        <v>83</v>
      </c>
      <c r="BK287" s="184">
        <f>ROUND(I287*H287,2)</f>
        <v>0</v>
      </c>
      <c r="BL287" s="19" t="s">
        <v>149</v>
      </c>
      <c r="BM287" s="183" t="s">
        <v>442</v>
      </c>
    </row>
    <row r="288" s="13" customFormat="1">
      <c r="A288" s="13"/>
      <c r="B288" s="185"/>
      <c r="C288" s="13"/>
      <c r="D288" s="186" t="s">
        <v>156</v>
      </c>
      <c r="E288" s="187" t="s">
        <v>1</v>
      </c>
      <c r="F288" s="188" t="s">
        <v>443</v>
      </c>
      <c r="G288" s="13"/>
      <c r="H288" s="189">
        <v>0.504</v>
      </c>
      <c r="I288" s="190"/>
      <c r="J288" s="13"/>
      <c r="K288" s="13"/>
      <c r="L288" s="185"/>
      <c r="M288" s="191"/>
      <c r="N288" s="192"/>
      <c r="O288" s="192"/>
      <c r="P288" s="192"/>
      <c r="Q288" s="192"/>
      <c r="R288" s="192"/>
      <c r="S288" s="192"/>
      <c r="T288" s="19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187" t="s">
        <v>156</v>
      </c>
      <c r="AU288" s="187" t="s">
        <v>85</v>
      </c>
      <c r="AV288" s="13" t="s">
        <v>85</v>
      </c>
      <c r="AW288" s="13" t="s">
        <v>31</v>
      </c>
      <c r="AX288" s="13" t="s">
        <v>83</v>
      </c>
      <c r="AY288" s="187" t="s">
        <v>129</v>
      </c>
    </row>
    <row r="289" s="12" customFormat="1" ht="22.8" customHeight="1">
      <c r="A289" s="12"/>
      <c r="B289" s="158"/>
      <c r="C289" s="12"/>
      <c r="D289" s="159" t="s">
        <v>74</v>
      </c>
      <c r="E289" s="169" t="s">
        <v>149</v>
      </c>
      <c r="F289" s="169" t="s">
        <v>444</v>
      </c>
      <c r="G289" s="12"/>
      <c r="H289" s="12"/>
      <c r="I289" s="161"/>
      <c r="J289" s="170">
        <f>BK289</f>
        <v>0</v>
      </c>
      <c r="K289" s="12"/>
      <c r="L289" s="158"/>
      <c r="M289" s="163"/>
      <c r="N289" s="164"/>
      <c r="O289" s="164"/>
      <c r="P289" s="165">
        <f>SUM(P290:P296)</f>
        <v>0</v>
      </c>
      <c r="Q289" s="164"/>
      <c r="R289" s="165">
        <f>SUM(R290:R296)</f>
        <v>0</v>
      </c>
      <c r="S289" s="164"/>
      <c r="T289" s="166">
        <f>SUM(T290:T296)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159" t="s">
        <v>83</v>
      </c>
      <c r="AT289" s="167" t="s">
        <v>74</v>
      </c>
      <c r="AU289" s="167" t="s">
        <v>83</v>
      </c>
      <c r="AY289" s="159" t="s">
        <v>129</v>
      </c>
      <c r="BK289" s="168">
        <f>SUM(BK290:BK296)</f>
        <v>0</v>
      </c>
    </row>
    <row r="290" s="2" customFormat="1" ht="16.5" customHeight="1">
      <c r="A290" s="38"/>
      <c r="B290" s="171"/>
      <c r="C290" s="172" t="s">
        <v>445</v>
      </c>
      <c r="D290" s="172" t="s">
        <v>132</v>
      </c>
      <c r="E290" s="173" t="s">
        <v>446</v>
      </c>
      <c r="F290" s="174" t="s">
        <v>447</v>
      </c>
      <c r="G290" s="175" t="s">
        <v>314</v>
      </c>
      <c r="H290" s="176">
        <v>4.9500000000000002</v>
      </c>
      <c r="I290" s="177"/>
      <c r="J290" s="178">
        <f>ROUND(I290*H290,2)</f>
        <v>0</v>
      </c>
      <c r="K290" s="174" t="s">
        <v>142</v>
      </c>
      <c r="L290" s="39"/>
      <c r="M290" s="179" t="s">
        <v>1</v>
      </c>
      <c r="N290" s="180" t="s">
        <v>40</v>
      </c>
      <c r="O290" s="77"/>
      <c r="P290" s="181">
        <f>O290*H290</f>
        <v>0</v>
      </c>
      <c r="Q290" s="181">
        <v>0</v>
      </c>
      <c r="R290" s="181">
        <f>Q290*H290</f>
        <v>0</v>
      </c>
      <c r="S290" s="181">
        <v>0</v>
      </c>
      <c r="T290" s="182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183" t="s">
        <v>149</v>
      </c>
      <c r="AT290" s="183" t="s">
        <v>132</v>
      </c>
      <c r="AU290" s="183" t="s">
        <v>85</v>
      </c>
      <c r="AY290" s="19" t="s">
        <v>129</v>
      </c>
      <c r="BE290" s="184">
        <f>IF(N290="základní",J290,0)</f>
        <v>0</v>
      </c>
      <c r="BF290" s="184">
        <f>IF(N290="snížená",J290,0)</f>
        <v>0</v>
      </c>
      <c r="BG290" s="184">
        <f>IF(N290="zákl. přenesená",J290,0)</f>
        <v>0</v>
      </c>
      <c r="BH290" s="184">
        <f>IF(N290="sníž. přenesená",J290,0)</f>
        <v>0</v>
      </c>
      <c r="BI290" s="184">
        <f>IF(N290="nulová",J290,0)</f>
        <v>0</v>
      </c>
      <c r="BJ290" s="19" t="s">
        <v>83</v>
      </c>
      <c r="BK290" s="184">
        <f>ROUND(I290*H290,2)</f>
        <v>0</v>
      </c>
      <c r="BL290" s="19" t="s">
        <v>149</v>
      </c>
      <c r="BM290" s="183" t="s">
        <v>448</v>
      </c>
    </row>
    <row r="291" s="13" customFormat="1">
      <c r="A291" s="13"/>
      <c r="B291" s="185"/>
      <c r="C291" s="13"/>
      <c r="D291" s="186" t="s">
        <v>156</v>
      </c>
      <c r="E291" s="187" t="s">
        <v>1</v>
      </c>
      <c r="F291" s="188" t="s">
        <v>449</v>
      </c>
      <c r="G291" s="13"/>
      <c r="H291" s="189">
        <v>4.9500000000000002</v>
      </c>
      <c r="I291" s="190"/>
      <c r="J291" s="13"/>
      <c r="K291" s="13"/>
      <c r="L291" s="185"/>
      <c r="M291" s="191"/>
      <c r="N291" s="192"/>
      <c r="O291" s="192"/>
      <c r="P291" s="192"/>
      <c r="Q291" s="192"/>
      <c r="R291" s="192"/>
      <c r="S291" s="192"/>
      <c r="T291" s="19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187" t="s">
        <v>156</v>
      </c>
      <c r="AU291" s="187" t="s">
        <v>85</v>
      </c>
      <c r="AV291" s="13" t="s">
        <v>85</v>
      </c>
      <c r="AW291" s="13" t="s">
        <v>31</v>
      </c>
      <c r="AX291" s="13" t="s">
        <v>83</v>
      </c>
      <c r="AY291" s="187" t="s">
        <v>129</v>
      </c>
    </row>
    <row r="292" s="2" customFormat="1" ht="24.15" customHeight="1">
      <c r="A292" s="38"/>
      <c r="B292" s="171"/>
      <c r="C292" s="172" t="s">
        <v>450</v>
      </c>
      <c r="D292" s="172" t="s">
        <v>132</v>
      </c>
      <c r="E292" s="173" t="s">
        <v>451</v>
      </c>
      <c r="F292" s="174" t="s">
        <v>452</v>
      </c>
      <c r="G292" s="175" t="s">
        <v>314</v>
      </c>
      <c r="H292" s="176">
        <v>4.3879999999999999</v>
      </c>
      <c r="I292" s="177"/>
      <c r="J292" s="178">
        <f>ROUND(I292*H292,2)</f>
        <v>0</v>
      </c>
      <c r="K292" s="174" t="s">
        <v>187</v>
      </c>
      <c r="L292" s="39"/>
      <c r="M292" s="179" t="s">
        <v>1</v>
      </c>
      <c r="N292" s="180" t="s">
        <v>40</v>
      </c>
      <c r="O292" s="77"/>
      <c r="P292" s="181">
        <f>O292*H292</f>
        <v>0</v>
      </c>
      <c r="Q292" s="181">
        <v>0</v>
      </c>
      <c r="R292" s="181">
        <f>Q292*H292</f>
        <v>0</v>
      </c>
      <c r="S292" s="181">
        <v>0</v>
      </c>
      <c r="T292" s="182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183" t="s">
        <v>149</v>
      </c>
      <c r="AT292" s="183" t="s">
        <v>132</v>
      </c>
      <c r="AU292" s="183" t="s">
        <v>85</v>
      </c>
      <c r="AY292" s="19" t="s">
        <v>129</v>
      </c>
      <c r="BE292" s="184">
        <f>IF(N292="základní",J292,0)</f>
        <v>0</v>
      </c>
      <c r="BF292" s="184">
        <f>IF(N292="snížená",J292,0)</f>
        <v>0</v>
      </c>
      <c r="BG292" s="184">
        <f>IF(N292="zákl. přenesená",J292,0)</f>
        <v>0</v>
      </c>
      <c r="BH292" s="184">
        <f>IF(N292="sníž. přenesená",J292,0)</f>
        <v>0</v>
      </c>
      <c r="BI292" s="184">
        <f>IF(N292="nulová",J292,0)</f>
        <v>0</v>
      </c>
      <c r="BJ292" s="19" t="s">
        <v>83</v>
      </c>
      <c r="BK292" s="184">
        <f>ROUND(I292*H292,2)</f>
        <v>0</v>
      </c>
      <c r="BL292" s="19" t="s">
        <v>149</v>
      </c>
      <c r="BM292" s="183" t="s">
        <v>453</v>
      </c>
    </row>
    <row r="293" s="13" customFormat="1">
      <c r="A293" s="13"/>
      <c r="B293" s="185"/>
      <c r="C293" s="13"/>
      <c r="D293" s="186" t="s">
        <v>156</v>
      </c>
      <c r="E293" s="187" t="s">
        <v>1</v>
      </c>
      <c r="F293" s="188" t="s">
        <v>454</v>
      </c>
      <c r="G293" s="13"/>
      <c r="H293" s="189">
        <v>6</v>
      </c>
      <c r="I293" s="190"/>
      <c r="J293" s="13"/>
      <c r="K293" s="13"/>
      <c r="L293" s="185"/>
      <c r="M293" s="191"/>
      <c r="N293" s="192"/>
      <c r="O293" s="192"/>
      <c r="P293" s="192"/>
      <c r="Q293" s="192"/>
      <c r="R293" s="192"/>
      <c r="S293" s="192"/>
      <c r="T293" s="19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187" t="s">
        <v>156</v>
      </c>
      <c r="AU293" s="187" t="s">
        <v>85</v>
      </c>
      <c r="AV293" s="13" t="s">
        <v>85</v>
      </c>
      <c r="AW293" s="13" t="s">
        <v>31</v>
      </c>
      <c r="AX293" s="13" t="s">
        <v>75</v>
      </c>
      <c r="AY293" s="187" t="s">
        <v>129</v>
      </c>
    </row>
    <row r="294" s="13" customFormat="1">
      <c r="A294" s="13"/>
      <c r="B294" s="185"/>
      <c r="C294" s="13"/>
      <c r="D294" s="186" t="s">
        <v>156</v>
      </c>
      <c r="E294" s="187" t="s">
        <v>1</v>
      </c>
      <c r="F294" s="188" t="s">
        <v>455</v>
      </c>
      <c r="G294" s="13"/>
      <c r="H294" s="189">
        <v>7</v>
      </c>
      <c r="I294" s="190"/>
      <c r="J294" s="13"/>
      <c r="K294" s="13"/>
      <c r="L294" s="185"/>
      <c r="M294" s="191"/>
      <c r="N294" s="192"/>
      <c r="O294" s="192"/>
      <c r="P294" s="192"/>
      <c r="Q294" s="192"/>
      <c r="R294" s="192"/>
      <c r="S294" s="192"/>
      <c r="T294" s="19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187" t="s">
        <v>156</v>
      </c>
      <c r="AU294" s="187" t="s">
        <v>85</v>
      </c>
      <c r="AV294" s="13" t="s">
        <v>85</v>
      </c>
      <c r="AW294" s="13" t="s">
        <v>31</v>
      </c>
      <c r="AX294" s="13" t="s">
        <v>75</v>
      </c>
      <c r="AY294" s="187" t="s">
        <v>129</v>
      </c>
    </row>
    <row r="295" s="16" customFormat="1">
      <c r="A295" s="16"/>
      <c r="B295" s="217"/>
      <c r="C295" s="16"/>
      <c r="D295" s="186" t="s">
        <v>156</v>
      </c>
      <c r="E295" s="218" t="s">
        <v>1</v>
      </c>
      <c r="F295" s="219" t="s">
        <v>233</v>
      </c>
      <c r="G295" s="16"/>
      <c r="H295" s="220">
        <v>13</v>
      </c>
      <c r="I295" s="221"/>
      <c r="J295" s="16"/>
      <c r="K295" s="16"/>
      <c r="L295" s="217"/>
      <c r="M295" s="222"/>
      <c r="N295" s="223"/>
      <c r="O295" s="223"/>
      <c r="P295" s="223"/>
      <c r="Q295" s="223"/>
      <c r="R295" s="223"/>
      <c r="S295" s="223"/>
      <c r="T295" s="224"/>
      <c r="U295" s="16"/>
      <c r="V295" s="16"/>
      <c r="W295" s="16"/>
      <c r="X295" s="16"/>
      <c r="Y295" s="16"/>
      <c r="Z295" s="16"/>
      <c r="AA295" s="16"/>
      <c r="AB295" s="16"/>
      <c r="AC295" s="16"/>
      <c r="AD295" s="16"/>
      <c r="AE295" s="16"/>
      <c r="AT295" s="218" t="s">
        <v>156</v>
      </c>
      <c r="AU295" s="218" t="s">
        <v>85</v>
      </c>
      <c r="AV295" s="16" t="s">
        <v>146</v>
      </c>
      <c r="AW295" s="16" t="s">
        <v>31</v>
      </c>
      <c r="AX295" s="16" t="s">
        <v>75</v>
      </c>
      <c r="AY295" s="218" t="s">
        <v>129</v>
      </c>
    </row>
    <row r="296" s="13" customFormat="1">
      <c r="A296" s="13"/>
      <c r="B296" s="185"/>
      <c r="C296" s="13"/>
      <c r="D296" s="186" t="s">
        <v>156</v>
      </c>
      <c r="E296" s="187" t="s">
        <v>1</v>
      </c>
      <c r="F296" s="188" t="s">
        <v>456</v>
      </c>
      <c r="G296" s="13"/>
      <c r="H296" s="189">
        <v>4.3879999999999999</v>
      </c>
      <c r="I296" s="190"/>
      <c r="J296" s="13"/>
      <c r="K296" s="13"/>
      <c r="L296" s="185"/>
      <c r="M296" s="191"/>
      <c r="N296" s="192"/>
      <c r="O296" s="192"/>
      <c r="P296" s="192"/>
      <c r="Q296" s="192"/>
      <c r="R296" s="192"/>
      <c r="S296" s="192"/>
      <c r="T296" s="19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187" t="s">
        <v>156</v>
      </c>
      <c r="AU296" s="187" t="s">
        <v>85</v>
      </c>
      <c r="AV296" s="13" t="s">
        <v>85</v>
      </c>
      <c r="AW296" s="13" t="s">
        <v>31</v>
      </c>
      <c r="AX296" s="13" t="s">
        <v>83</v>
      </c>
      <c r="AY296" s="187" t="s">
        <v>129</v>
      </c>
    </row>
    <row r="297" s="12" customFormat="1" ht="22.8" customHeight="1">
      <c r="A297" s="12"/>
      <c r="B297" s="158"/>
      <c r="C297" s="12"/>
      <c r="D297" s="159" t="s">
        <v>74</v>
      </c>
      <c r="E297" s="169" t="s">
        <v>128</v>
      </c>
      <c r="F297" s="169" t="s">
        <v>457</v>
      </c>
      <c r="G297" s="12"/>
      <c r="H297" s="12"/>
      <c r="I297" s="161"/>
      <c r="J297" s="170">
        <f>BK297</f>
        <v>0</v>
      </c>
      <c r="K297" s="12"/>
      <c r="L297" s="158"/>
      <c r="M297" s="163"/>
      <c r="N297" s="164"/>
      <c r="O297" s="164"/>
      <c r="P297" s="165">
        <f>SUM(P298:P340)</f>
        <v>0</v>
      </c>
      <c r="Q297" s="164"/>
      <c r="R297" s="165">
        <f>SUM(R298:R340)</f>
        <v>433.66977700000007</v>
      </c>
      <c r="S297" s="164"/>
      <c r="T297" s="166">
        <f>SUM(T298:T340)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159" t="s">
        <v>83</v>
      </c>
      <c r="AT297" s="167" t="s">
        <v>74</v>
      </c>
      <c r="AU297" s="167" t="s">
        <v>83</v>
      </c>
      <c r="AY297" s="159" t="s">
        <v>129</v>
      </c>
      <c r="BK297" s="168">
        <f>SUM(BK298:BK340)</f>
        <v>0</v>
      </c>
    </row>
    <row r="298" s="2" customFormat="1" ht="24.15" customHeight="1">
      <c r="A298" s="38"/>
      <c r="B298" s="171"/>
      <c r="C298" s="172" t="s">
        <v>458</v>
      </c>
      <c r="D298" s="172" t="s">
        <v>132</v>
      </c>
      <c r="E298" s="173" t="s">
        <v>459</v>
      </c>
      <c r="F298" s="174" t="s">
        <v>460</v>
      </c>
      <c r="G298" s="175" t="s">
        <v>205</v>
      </c>
      <c r="H298" s="176">
        <v>1926.8</v>
      </c>
      <c r="I298" s="177"/>
      <c r="J298" s="178">
        <f>ROUND(I298*H298,2)</f>
        <v>0</v>
      </c>
      <c r="K298" s="174" t="s">
        <v>187</v>
      </c>
      <c r="L298" s="39"/>
      <c r="M298" s="179" t="s">
        <v>1</v>
      </c>
      <c r="N298" s="180" t="s">
        <v>40</v>
      </c>
      <c r="O298" s="77"/>
      <c r="P298" s="181">
        <f>O298*H298</f>
        <v>0</v>
      </c>
      <c r="Q298" s="181">
        <v>0</v>
      </c>
      <c r="R298" s="181">
        <f>Q298*H298</f>
        <v>0</v>
      </c>
      <c r="S298" s="181">
        <v>0</v>
      </c>
      <c r="T298" s="182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183" t="s">
        <v>149</v>
      </c>
      <c r="AT298" s="183" t="s">
        <v>132</v>
      </c>
      <c r="AU298" s="183" t="s">
        <v>85</v>
      </c>
      <c r="AY298" s="19" t="s">
        <v>129</v>
      </c>
      <c r="BE298" s="184">
        <f>IF(N298="základní",J298,0)</f>
        <v>0</v>
      </c>
      <c r="BF298" s="184">
        <f>IF(N298="snížená",J298,0)</f>
        <v>0</v>
      </c>
      <c r="BG298" s="184">
        <f>IF(N298="zákl. přenesená",J298,0)</f>
        <v>0</v>
      </c>
      <c r="BH298" s="184">
        <f>IF(N298="sníž. přenesená",J298,0)</f>
        <v>0</v>
      </c>
      <c r="BI298" s="184">
        <f>IF(N298="nulová",J298,0)</f>
        <v>0</v>
      </c>
      <c r="BJ298" s="19" t="s">
        <v>83</v>
      </c>
      <c r="BK298" s="184">
        <f>ROUND(I298*H298,2)</f>
        <v>0</v>
      </c>
      <c r="BL298" s="19" t="s">
        <v>149</v>
      </c>
      <c r="BM298" s="183" t="s">
        <v>461</v>
      </c>
    </row>
    <row r="299" s="13" customFormat="1">
      <c r="A299" s="13"/>
      <c r="B299" s="185"/>
      <c r="C299" s="13"/>
      <c r="D299" s="186" t="s">
        <v>156</v>
      </c>
      <c r="E299" s="187" t="s">
        <v>1</v>
      </c>
      <c r="F299" s="188" t="s">
        <v>462</v>
      </c>
      <c r="G299" s="13"/>
      <c r="H299" s="189">
        <v>1790</v>
      </c>
      <c r="I299" s="190"/>
      <c r="J299" s="13"/>
      <c r="K299" s="13"/>
      <c r="L299" s="185"/>
      <c r="M299" s="191"/>
      <c r="N299" s="192"/>
      <c r="O299" s="192"/>
      <c r="P299" s="192"/>
      <c r="Q299" s="192"/>
      <c r="R299" s="192"/>
      <c r="S299" s="192"/>
      <c r="T299" s="19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187" t="s">
        <v>156</v>
      </c>
      <c r="AU299" s="187" t="s">
        <v>85</v>
      </c>
      <c r="AV299" s="13" t="s">
        <v>85</v>
      </c>
      <c r="AW299" s="13" t="s">
        <v>31</v>
      </c>
      <c r="AX299" s="13" t="s">
        <v>75</v>
      </c>
      <c r="AY299" s="187" t="s">
        <v>129</v>
      </c>
    </row>
    <row r="300" s="13" customFormat="1">
      <c r="A300" s="13"/>
      <c r="B300" s="185"/>
      <c r="C300" s="13"/>
      <c r="D300" s="186" t="s">
        <v>156</v>
      </c>
      <c r="E300" s="187" t="s">
        <v>1</v>
      </c>
      <c r="F300" s="188" t="s">
        <v>463</v>
      </c>
      <c r="G300" s="13"/>
      <c r="H300" s="189">
        <v>136.80000000000001</v>
      </c>
      <c r="I300" s="190"/>
      <c r="J300" s="13"/>
      <c r="K300" s="13"/>
      <c r="L300" s="185"/>
      <c r="M300" s="191"/>
      <c r="N300" s="192"/>
      <c r="O300" s="192"/>
      <c r="P300" s="192"/>
      <c r="Q300" s="192"/>
      <c r="R300" s="192"/>
      <c r="S300" s="192"/>
      <c r="T300" s="19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187" t="s">
        <v>156</v>
      </c>
      <c r="AU300" s="187" t="s">
        <v>85</v>
      </c>
      <c r="AV300" s="13" t="s">
        <v>85</v>
      </c>
      <c r="AW300" s="13" t="s">
        <v>31</v>
      </c>
      <c r="AX300" s="13" t="s">
        <v>75</v>
      </c>
      <c r="AY300" s="187" t="s">
        <v>129</v>
      </c>
    </row>
    <row r="301" s="14" customFormat="1">
      <c r="A301" s="14"/>
      <c r="B301" s="202"/>
      <c r="C301" s="14"/>
      <c r="D301" s="186" t="s">
        <v>156</v>
      </c>
      <c r="E301" s="203" t="s">
        <v>1</v>
      </c>
      <c r="F301" s="204" t="s">
        <v>219</v>
      </c>
      <c r="G301" s="14"/>
      <c r="H301" s="205">
        <v>1926.8</v>
      </c>
      <c r="I301" s="206"/>
      <c r="J301" s="14"/>
      <c r="K301" s="14"/>
      <c r="L301" s="202"/>
      <c r="M301" s="207"/>
      <c r="N301" s="208"/>
      <c r="O301" s="208"/>
      <c r="P301" s="208"/>
      <c r="Q301" s="208"/>
      <c r="R301" s="208"/>
      <c r="S301" s="208"/>
      <c r="T301" s="209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03" t="s">
        <v>156</v>
      </c>
      <c r="AU301" s="203" t="s">
        <v>85</v>
      </c>
      <c r="AV301" s="14" t="s">
        <v>149</v>
      </c>
      <c r="AW301" s="14" t="s">
        <v>31</v>
      </c>
      <c r="AX301" s="14" t="s">
        <v>83</v>
      </c>
      <c r="AY301" s="203" t="s">
        <v>129</v>
      </c>
    </row>
    <row r="302" s="2" customFormat="1" ht="16.5" customHeight="1">
      <c r="A302" s="38"/>
      <c r="B302" s="171"/>
      <c r="C302" s="172" t="s">
        <v>464</v>
      </c>
      <c r="D302" s="172" t="s">
        <v>132</v>
      </c>
      <c r="E302" s="173" t="s">
        <v>465</v>
      </c>
      <c r="F302" s="174" t="s">
        <v>466</v>
      </c>
      <c r="G302" s="175" t="s">
        <v>205</v>
      </c>
      <c r="H302" s="176">
        <v>2050.9000000000001</v>
      </c>
      <c r="I302" s="177"/>
      <c r="J302" s="178">
        <f>ROUND(I302*H302,2)</f>
        <v>0</v>
      </c>
      <c r="K302" s="174" t="s">
        <v>187</v>
      </c>
      <c r="L302" s="39"/>
      <c r="M302" s="179" t="s">
        <v>1</v>
      </c>
      <c r="N302" s="180" t="s">
        <v>40</v>
      </c>
      <c r="O302" s="77"/>
      <c r="P302" s="181">
        <f>O302*H302</f>
        <v>0</v>
      </c>
      <c r="Q302" s="181">
        <v>0</v>
      </c>
      <c r="R302" s="181">
        <f>Q302*H302</f>
        <v>0</v>
      </c>
      <c r="S302" s="181">
        <v>0</v>
      </c>
      <c r="T302" s="182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183" t="s">
        <v>149</v>
      </c>
      <c r="AT302" s="183" t="s">
        <v>132</v>
      </c>
      <c r="AU302" s="183" t="s">
        <v>85</v>
      </c>
      <c r="AY302" s="19" t="s">
        <v>129</v>
      </c>
      <c r="BE302" s="184">
        <f>IF(N302="základní",J302,0)</f>
        <v>0</v>
      </c>
      <c r="BF302" s="184">
        <f>IF(N302="snížená",J302,0)</f>
        <v>0</v>
      </c>
      <c r="BG302" s="184">
        <f>IF(N302="zákl. přenesená",J302,0)</f>
        <v>0</v>
      </c>
      <c r="BH302" s="184">
        <f>IF(N302="sníž. přenesená",J302,0)</f>
        <v>0</v>
      </c>
      <c r="BI302" s="184">
        <f>IF(N302="nulová",J302,0)</f>
        <v>0</v>
      </c>
      <c r="BJ302" s="19" t="s">
        <v>83</v>
      </c>
      <c r="BK302" s="184">
        <f>ROUND(I302*H302,2)</f>
        <v>0</v>
      </c>
      <c r="BL302" s="19" t="s">
        <v>149</v>
      </c>
      <c r="BM302" s="183" t="s">
        <v>467</v>
      </c>
    </row>
    <row r="303" s="13" customFormat="1">
      <c r="A303" s="13"/>
      <c r="B303" s="185"/>
      <c r="C303" s="13"/>
      <c r="D303" s="186" t="s">
        <v>156</v>
      </c>
      <c r="E303" s="187" t="s">
        <v>1</v>
      </c>
      <c r="F303" s="188" t="s">
        <v>468</v>
      </c>
      <c r="G303" s="13"/>
      <c r="H303" s="189">
        <v>1528.9000000000001</v>
      </c>
      <c r="I303" s="190"/>
      <c r="J303" s="13"/>
      <c r="K303" s="13"/>
      <c r="L303" s="185"/>
      <c r="M303" s="191"/>
      <c r="N303" s="192"/>
      <c r="O303" s="192"/>
      <c r="P303" s="192"/>
      <c r="Q303" s="192"/>
      <c r="R303" s="192"/>
      <c r="S303" s="192"/>
      <c r="T303" s="19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187" t="s">
        <v>156</v>
      </c>
      <c r="AU303" s="187" t="s">
        <v>85</v>
      </c>
      <c r="AV303" s="13" t="s">
        <v>85</v>
      </c>
      <c r="AW303" s="13" t="s">
        <v>31</v>
      </c>
      <c r="AX303" s="13" t="s">
        <v>75</v>
      </c>
      <c r="AY303" s="187" t="s">
        <v>129</v>
      </c>
    </row>
    <row r="304" s="13" customFormat="1">
      <c r="A304" s="13"/>
      <c r="B304" s="185"/>
      <c r="C304" s="13"/>
      <c r="D304" s="186" t="s">
        <v>156</v>
      </c>
      <c r="E304" s="187" t="s">
        <v>1</v>
      </c>
      <c r="F304" s="188" t="s">
        <v>469</v>
      </c>
      <c r="G304" s="13"/>
      <c r="H304" s="189">
        <v>522</v>
      </c>
      <c r="I304" s="190"/>
      <c r="J304" s="13"/>
      <c r="K304" s="13"/>
      <c r="L304" s="185"/>
      <c r="M304" s="191"/>
      <c r="N304" s="192"/>
      <c r="O304" s="192"/>
      <c r="P304" s="192"/>
      <c r="Q304" s="192"/>
      <c r="R304" s="192"/>
      <c r="S304" s="192"/>
      <c r="T304" s="19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187" t="s">
        <v>156</v>
      </c>
      <c r="AU304" s="187" t="s">
        <v>85</v>
      </c>
      <c r="AV304" s="13" t="s">
        <v>85</v>
      </c>
      <c r="AW304" s="13" t="s">
        <v>31</v>
      </c>
      <c r="AX304" s="13" t="s">
        <v>75</v>
      </c>
      <c r="AY304" s="187" t="s">
        <v>129</v>
      </c>
    </row>
    <row r="305" s="14" customFormat="1">
      <c r="A305" s="14"/>
      <c r="B305" s="202"/>
      <c r="C305" s="14"/>
      <c r="D305" s="186" t="s">
        <v>156</v>
      </c>
      <c r="E305" s="203" t="s">
        <v>1</v>
      </c>
      <c r="F305" s="204" t="s">
        <v>219</v>
      </c>
      <c r="G305" s="14"/>
      <c r="H305" s="205">
        <v>2050.9000000000001</v>
      </c>
      <c r="I305" s="206"/>
      <c r="J305" s="14"/>
      <c r="K305" s="14"/>
      <c r="L305" s="202"/>
      <c r="M305" s="207"/>
      <c r="N305" s="208"/>
      <c r="O305" s="208"/>
      <c r="P305" s="208"/>
      <c r="Q305" s="208"/>
      <c r="R305" s="208"/>
      <c r="S305" s="208"/>
      <c r="T305" s="209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03" t="s">
        <v>156</v>
      </c>
      <c r="AU305" s="203" t="s">
        <v>85</v>
      </c>
      <c r="AV305" s="14" t="s">
        <v>149</v>
      </c>
      <c r="AW305" s="14" t="s">
        <v>31</v>
      </c>
      <c r="AX305" s="14" t="s">
        <v>83</v>
      </c>
      <c r="AY305" s="203" t="s">
        <v>129</v>
      </c>
    </row>
    <row r="306" s="2" customFormat="1" ht="16.5" customHeight="1">
      <c r="A306" s="38"/>
      <c r="B306" s="171"/>
      <c r="C306" s="172" t="s">
        <v>470</v>
      </c>
      <c r="D306" s="172" t="s">
        <v>132</v>
      </c>
      <c r="E306" s="173" t="s">
        <v>471</v>
      </c>
      <c r="F306" s="174" t="s">
        <v>472</v>
      </c>
      <c r="G306" s="175" t="s">
        <v>205</v>
      </c>
      <c r="H306" s="176">
        <v>136.80000000000001</v>
      </c>
      <c r="I306" s="177"/>
      <c r="J306" s="178">
        <f>ROUND(I306*H306,2)</f>
        <v>0</v>
      </c>
      <c r="K306" s="174" t="s">
        <v>187</v>
      </c>
      <c r="L306" s="39"/>
      <c r="M306" s="179" t="s">
        <v>1</v>
      </c>
      <c r="N306" s="180" t="s">
        <v>40</v>
      </c>
      <c r="O306" s="77"/>
      <c r="P306" s="181">
        <f>O306*H306</f>
        <v>0</v>
      </c>
      <c r="Q306" s="181">
        <v>0</v>
      </c>
      <c r="R306" s="181">
        <f>Q306*H306</f>
        <v>0</v>
      </c>
      <c r="S306" s="181">
        <v>0</v>
      </c>
      <c r="T306" s="182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183" t="s">
        <v>149</v>
      </c>
      <c r="AT306" s="183" t="s">
        <v>132</v>
      </c>
      <c r="AU306" s="183" t="s">
        <v>85</v>
      </c>
      <c r="AY306" s="19" t="s">
        <v>129</v>
      </c>
      <c r="BE306" s="184">
        <f>IF(N306="základní",J306,0)</f>
        <v>0</v>
      </c>
      <c r="BF306" s="184">
        <f>IF(N306="snížená",J306,0)</f>
        <v>0</v>
      </c>
      <c r="BG306" s="184">
        <f>IF(N306="zákl. přenesená",J306,0)</f>
        <v>0</v>
      </c>
      <c r="BH306" s="184">
        <f>IF(N306="sníž. přenesená",J306,0)</f>
        <v>0</v>
      </c>
      <c r="BI306" s="184">
        <f>IF(N306="nulová",J306,0)</f>
        <v>0</v>
      </c>
      <c r="BJ306" s="19" t="s">
        <v>83</v>
      </c>
      <c r="BK306" s="184">
        <f>ROUND(I306*H306,2)</f>
        <v>0</v>
      </c>
      <c r="BL306" s="19" t="s">
        <v>149</v>
      </c>
      <c r="BM306" s="183" t="s">
        <v>473</v>
      </c>
    </row>
    <row r="307" s="13" customFormat="1">
      <c r="A307" s="13"/>
      <c r="B307" s="185"/>
      <c r="C307" s="13"/>
      <c r="D307" s="186" t="s">
        <v>156</v>
      </c>
      <c r="E307" s="187" t="s">
        <v>1</v>
      </c>
      <c r="F307" s="188" t="s">
        <v>463</v>
      </c>
      <c r="G307" s="13"/>
      <c r="H307" s="189">
        <v>136.80000000000001</v>
      </c>
      <c r="I307" s="190"/>
      <c r="J307" s="13"/>
      <c r="K307" s="13"/>
      <c r="L307" s="185"/>
      <c r="M307" s="191"/>
      <c r="N307" s="192"/>
      <c r="O307" s="192"/>
      <c r="P307" s="192"/>
      <c r="Q307" s="192"/>
      <c r="R307" s="192"/>
      <c r="S307" s="192"/>
      <c r="T307" s="19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187" t="s">
        <v>156</v>
      </c>
      <c r="AU307" s="187" t="s">
        <v>85</v>
      </c>
      <c r="AV307" s="13" t="s">
        <v>85</v>
      </c>
      <c r="AW307" s="13" t="s">
        <v>31</v>
      </c>
      <c r="AX307" s="13" t="s">
        <v>83</v>
      </c>
      <c r="AY307" s="187" t="s">
        <v>129</v>
      </c>
    </row>
    <row r="308" s="2" customFormat="1" ht="16.5" customHeight="1">
      <c r="A308" s="38"/>
      <c r="B308" s="171"/>
      <c r="C308" s="172" t="s">
        <v>474</v>
      </c>
      <c r="D308" s="172" t="s">
        <v>132</v>
      </c>
      <c r="E308" s="173" t="s">
        <v>475</v>
      </c>
      <c r="F308" s="174" t="s">
        <v>476</v>
      </c>
      <c r="G308" s="175" t="s">
        <v>205</v>
      </c>
      <c r="H308" s="176">
        <v>486.60000000000002</v>
      </c>
      <c r="I308" s="177"/>
      <c r="J308" s="178">
        <f>ROUND(I308*H308,2)</f>
        <v>0</v>
      </c>
      <c r="K308" s="174" t="s">
        <v>187</v>
      </c>
      <c r="L308" s="39"/>
      <c r="M308" s="179" t="s">
        <v>1</v>
      </c>
      <c r="N308" s="180" t="s">
        <v>40</v>
      </c>
      <c r="O308" s="77"/>
      <c r="P308" s="181">
        <f>O308*H308</f>
        <v>0</v>
      </c>
      <c r="Q308" s="181">
        <v>0</v>
      </c>
      <c r="R308" s="181">
        <f>Q308*H308</f>
        <v>0</v>
      </c>
      <c r="S308" s="181">
        <v>0</v>
      </c>
      <c r="T308" s="182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183" t="s">
        <v>149</v>
      </c>
      <c r="AT308" s="183" t="s">
        <v>132</v>
      </c>
      <c r="AU308" s="183" t="s">
        <v>85</v>
      </c>
      <c r="AY308" s="19" t="s">
        <v>129</v>
      </c>
      <c r="BE308" s="184">
        <f>IF(N308="základní",J308,0)</f>
        <v>0</v>
      </c>
      <c r="BF308" s="184">
        <f>IF(N308="snížená",J308,0)</f>
        <v>0</v>
      </c>
      <c r="BG308" s="184">
        <f>IF(N308="zákl. přenesená",J308,0)</f>
        <v>0</v>
      </c>
      <c r="BH308" s="184">
        <f>IF(N308="sníž. přenesená",J308,0)</f>
        <v>0</v>
      </c>
      <c r="BI308" s="184">
        <f>IF(N308="nulová",J308,0)</f>
        <v>0</v>
      </c>
      <c r="BJ308" s="19" t="s">
        <v>83</v>
      </c>
      <c r="BK308" s="184">
        <f>ROUND(I308*H308,2)</f>
        <v>0</v>
      </c>
      <c r="BL308" s="19" t="s">
        <v>149</v>
      </c>
      <c r="BM308" s="183" t="s">
        <v>477</v>
      </c>
    </row>
    <row r="309" s="13" customFormat="1">
      <c r="A309" s="13"/>
      <c r="B309" s="185"/>
      <c r="C309" s="13"/>
      <c r="D309" s="186" t="s">
        <v>156</v>
      </c>
      <c r="E309" s="187" t="s">
        <v>1</v>
      </c>
      <c r="F309" s="188" t="s">
        <v>478</v>
      </c>
      <c r="G309" s="13"/>
      <c r="H309" s="189">
        <v>486.60000000000002</v>
      </c>
      <c r="I309" s="190"/>
      <c r="J309" s="13"/>
      <c r="K309" s="13"/>
      <c r="L309" s="185"/>
      <c r="M309" s="191"/>
      <c r="N309" s="192"/>
      <c r="O309" s="192"/>
      <c r="P309" s="192"/>
      <c r="Q309" s="192"/>
      <c r="R309" s="192"/>
      <c r="S309" s="192"/>
      <c r="T309" s="19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187" t="s">
        <v>156</v>
      </c>
      <c r="AU309" s="187" t="s">
        <v>85</v>
      </c>
      <c r="AV309" s="13" t="s">
        <v>85</v>
      </c>
      <c r="AW309" s="13" t="s">
        <v>31</v>
      </c>
      <c r="AX309" s="13" t="s">
        <v>83</v>
      </c>
      <c r="AY309" s="187" t="s">
        <v>129</v>
      </c>
    </row>
    <row r="310" s="2" customFormat="1" ht="21.75" customHeight="1">
      <c r="A310" s="38"/>
      <c r="B310" s="171"/>
      <c r="C310" s="172" t="s">
        <v>479</v>
      </c>
      <c r="D310" s="172" t="s">
        <v>132</v>
      </c>
      <c r="E310" s="173" t="s">
        <v>480</v>
      </c>
      <c r="F310" s="174" t="s">
        <v>481</v>
      </c>
      <c r="G310" s="175" t="s">
        <v>205</v>
      </c>
      <c r="H310" s="176">
        <v>1297.5999999999999</v>
      </c>
      <c r="I310" s="177"/>
      <c r="J310" s="178">
        <f>ROUND(I310*H310,2)</f>
        <v>0</v>
      </c>
      <c r="K310" s="174" t="s">
        <v>142</v>
      </c>
      <c r="L310" s="39"/>
      <c r="M310" s="179" t="s">
        <v>1</v>
      </c>
      <c r="N310" s="180" t="s">
        <v>40</v>
      </c>
      <c r="O310" s="77"/>
      <c r="P310" s="181">
        <f>O310*H310</f>
        <v>0</v>
      </c>
      <c r="Q310" s="181">
        <v>0</v>
      </c>
      <c r="R310" s="181">
        <f>Q310*H310</f>
        <v>0</v>
      </c>
      <c r="S310" s="181">
        <v>0</v>
      </c>
      <c r="T310" s="182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183" t="s">
        <v>149</v>
      </c>
      <c r="AT310" s="183" t="s">
        <v>132</v>
      </c>
      <c r="AU310" s="183" t="s">
        <v>85</v>
      </c>
      <c r="AY310" s="19" t="s">
        <v>129</v>
      </c>
      <c r="BE310" s="184">
        <f>IF(N310="základní",J310,0)</f>
        <v>0</v>
      </c>
      <c r="BF310" s="184">
        <f>IF(N310="snížená",J310,0)</f>
        <v>0</v>
      </c>
      <c r="BG310" s="184">
        <f>IF(N310="zákl. přenesená",J310,0)</f>
        <v>0</v>
      </c>
      <c r="BH310" s="184">
        <f>IF(N310="sníž. přenesená",J310,0)</f>
        <v>0</v>
      </c>
      <c r="BI310" s="184">
        <f>IF(N310="nulová",J310,0)</f>
        <v>0</v>
      </c>
      <c r="BJ310" s="19" t="s">
        <v>83</v>
      </c>
      <c r="BK310" s="184">
        <f>ROUND(I310*H310,2)</f>
        <v>0</v>
      </c>
      <c r="BL310" s="19" t="s">
        <v>149</v>
      </c>
      <c r="BM310" s="183" t="s">
        <v>482</v>
      </c>
    </row>
    <row r="311" s="13" customFormat="1">
      <c r="A311" s="13"/>
      <c r="B311" s="185"/>
      <c r="C311" s="13"/>
      <c r="D311" s="186" t="s">
        <v>156</v>
      </c>
      <c r="E311" s="187" t="s">
        <v>1</v>
      </c>
      <c r="F311" s="188" t="s">
        <v>483</v>
      </c>
      <c r="G311" s="13"/>
      <c r="H311" s="189">
        <v>811</v>
      </c>
      <c r="I311" s="190"/>
      <c r="J311" s="13"/>
      <c r="K311" s="13"/>
      <c r="L311" s="185"/>
      <c r="M311" s="191"/>
      <c r="N311" s="192"/>
      <c r="O311" s="192"/>
      <c r="P311" s="192"/>
      <c r="Q311" s="192"/>
      <c r="R311" s="192"/>
      <c r="S311" s="192"/>
      <c r="T311" s="19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187" t="s">
        <v>156</v>
      </c>
      <c r="AU311" s="187" t="s">
        <v>85</v>
      </c>
      <c r="AV311" s="13" t="s">
        <v>85</v>
      </c>
      <c r="AW311" s="13" t="s">
        <v>31</v>
      </c>
      <c r="AX311" s="13" t="s">
        <v>75</v>
      </c>
      <c r="AY311" s="187" t="s">
        <v>129</v>
      </c>
    </row>
    <row r="312" s="13" customFormat="1">
      <c r="A312" s="13"/>
      <c r="B312" s="185"/>
      <c r="C312" s="13"/>
      <c r="D312" s="186" t="s">
        <v>156</v>
      </c>
      <c r="E312" s="187" t="s">
        <v>1</v>
      </c>
      <c r="F312" s="188" t="s">
        <v>484</v>
      </c>
      <c r="G312" s="13"/>
      <c r="H312" s="189">
        <v>486.60000000000002</v>
      </c>
      <c r="I312" s="190"/>
      <c r="J312" s="13"/>
      <c r="K312" s="13"/>
      <c r="L312" s="185"/>
      <c r="M312" s="191"/>
      <c r="N312" s="192"/>
      <c r="O312" s="192"/>
      <c r="P312" s="192"/>
      <c r="Q312" s="192"/>
      <c r="R312" s="192"/>
      <c r="S312" s="192"/>
      <c r="T312" s="19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187" t="s">
        <v>156</v>
      </c>
      <c r="AU312" s="187" t="s">
        <v>85</v>
      </c>
      <c r="AV312" s="13" t="s">
        <v>85</v>
      </c>
      <c r="AW312" s="13" t="s">
        <v>31</v>
      </c>
      <c r="AX312" s="13" t="s">
        <v>75</v>
      </c>
      <c r="AY312" s="187" t="s">
        <v>129</v>
      </c>
    </row>
    <row r="313" s="14" customFormat="1">
      <c r="A313" s="14"/>
      <c r="B313" s="202"/>
      <c r="C313" s="14"/>
      <c r="D313" s="186" t="s">
        <v>156</v>
      </c>
      <c r="E313" s="203" t="s">
        <v>1</v>
      </c>
      <c r="F313" s="204" t="s">
        <v>219</v>
      </c>
      <c r="G313" s="14"/>
      <c r="H313" s="205">
        <v>1297.5999999999999</v>
      </c>
      <c r="I313" s="206"/>
      <c r="J313" s="14"/>
      <c r="K313" s="14"/>
      <c r="L313" s="202"/>
      <c r="M313" s="207"/>
      <c r="N313" s="208"/>
      <c r="O313" s="208"/>
      <c r="P313" s="208"/>
      <c r="Q313" s="208"/>
      <c r="R313" s="208"/>
      <c r="S313" s="208"/>
      <c r="T313" s="209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03" t="s">
        <v>156</v>
      </c>
      <c r="AU313" s="203" t="s">
        <v>85</v>
      </c>
      <c r="AV313" s="14" t="s">
        <v>149</v>
      </c>
      <c r="AW313" s="14" t="s">
        <v>31</v>
      </c>
      <c r="AX313" s="14" t="s">
        <v>83</v>
      </c>
      <c r="AY313" s="203" t="s">
        <v>129</v>
      </c>
    </row>
    <row r="314" s="2" customFormat="1" ht="33" customHeight="1">
      <c r="A314" s="38"/>
      <c r="B314" s="171"/>
      <c r="C314" s="172" t="s">
        <v>485</v>
      </c>
      <c r="D314" s="172" t="s">
        <v>132</v>
      </c>
      <c r="E314" s="173" t="s">
        <v>486</v>
      </c>
      <c r="F314" s="174" t="s">
        <v>487</v>
      </c>
      <c r="G314" s="175" t="s">
        <v>205</v>
      </c>
      <c r="H314" s="176">
        <v>1297.5999999999999</v>
      </c>
      <c r="I314" s="177"/>
      <c r="J314" s="178">
        <f>ROUND(I314*H314,2)</f>
        <v>0</v>
      </c>
      <c r="K314" s="174" t="s">
        <v>187</v>
      </c>
      <c r="L314" s="39"/>
      <c r="M314" s="179" t="s">
        <v>1</v>
      </c>
      <c r="N314" s="180" t="s">
        <v>40</v>
      </c>
      <c r="O314" s="77"/>
      <c r="P314" s="181">
        <f>O314*H314</f>
        <v>0</v>
      </c>
      <c r="Q314" s="181">
        <v>0</v>
      </c>
      <c r="R314" s="181">
        <f>Q314*H314</f>
        <v>0</v>
      </c>
      <c r="S314" s="181">
        <v>0</v>
      </c>
      <c r="T314" s="182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183" t="s">
        <v>149</v>
      </c>
      <c r="AT314" s="183" t="s">
        <v>132</v>
      </c>
      <c r="AU314" s="183" t="s">
        <v>85</v>
      </c>
      <c r="AY314" s="19" t="s">
        <v>129</v>
      </c>
      <c r="BE314" s="184">
        <f>IF(N314="základní",J314,0)</f>
        <v>0</v>
      </c>
      <c r="BF314" s="184">
        <f>IF(N314="snížená",J314,0)</f>
        <v>0</v>
      </c>
      <c r="BG314" s="184">
        <f>IF(N314="zákl. přenesená",J314,0)</f>
        <v>0</v>
      </c>
      <c r="BH314" s="184">
        <f>IF(N314="sníž. přenesená",J314,0)</f>
        <v>0</v>
      </c>
      <c r="BI314" s="184">
        <f>IF(N314="nulová",J314,0)</f>
        <v>0</v>
      </c>
      <c r="BJ314" s="19" t="s">
        <v>83</v>
      </c>
      <c r="BK314" s="184">
        <f>ROUND(I314*H314,2)</f>
        <v>0</v>
      </c>
      <c r="BL314" s="19" t="s">
        <v>149</v>
      </c>
      <c r="BM314" s="183" t="s">
        <v>488</v>
      </c>
    </row>
    <row r="315" s="13" customFormat="1">
      <c r="A315" s="13"/>
      <c r="B315" s="185"/>
      <c r="C315" s="13"/>
      <c r="D315" s="186" t="s">
        <v>156</v>
      </c>
      <c r="E315" s="187" t="s">
        <v>1</v>
      </c>
      <c r="F315" s="188" t="s">
        <v>489</v>
      </c>
      <c r="G315" s="13"/>
      <c r="H315" s="189">
        <v>1297.5999999999999</v>
      </c>
      <c r="I315" s="190"/>
      <c r="J315" s="13"/>
      <c r="K315" s="13"/>
      <c r="L315" s="185"/>
      <c r="M315" s="191"/>
      <c r="N315" s="192"/>
      <c r="O315" s="192"/>
      <c r="P315" s="192"/>
      <c r="Q315" s="192"/>
      <c r="R315" s="192"/>
      <c r="S315" s="192"/>
      <c r="T315" s="19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187" t="s">
        <v>156</v>
      </c>
      <c r="AU315" s="187" t="s">
        <v>85</v>
      </c>
      <c r="AV315" s="13" t="s">
        <v>85</v>
      </c>
      <c r="AW315" s="13" t="s">
        <v>31</v>
      </c>
      <c r="AX315" s="13" t="s">
        <v>83</v>
      </c>
      <c r="AY315" s="187" t="s">
        <v>129</v>
      </c>
    </row>
    <row r="316" s="2" customFormat="1" ht="24.15" customHeight="1">
      <c r="A316" s="38"/>
      <c r="B316" s="171"/>
      <c r="C316" s="172" t="s">
        <v>490</v>
      </c>
      <c r="D316" s="172" t="s">
        <v>132</v>
      </c>
      <c r="E316" s="173" t="s">
        <v>491</v>
      </c>
      <c r="F316" s="174" t="s">
        <v>492</v>
      </c>
      <c r="G316" s="175" t="s">
        <v>205</v>
      </c>
      <c r="H316" s="176">
        <v>68.400000000000006</v>
      </c>
      <c r="I316" s="177"/>
      <c r="J316" s="178">
        <f>ROUND(I316*H316,2)</f>
        <v>0</v>
      </c>
      <c r="K316" s="174" t="s">
        <v>142</v>
      </c>
      <c r="L316" s="39"/>
      <c r="M316" s="179" t="s">
        <v>1</v>
      </c>
      <c r="N316" s="180" t="s">
        <v>40</v>
      </c>
      <c r="O316" s="77"/>
      <c r="P316" s="181">
        <f>O316*H316</f>
        <v>0</v>
      </c>
      <c r="Q316" s="181">
        <v>0.19536000000000001</v>
      </c>
      <c r="R316" s="181">
        <f>Q316*H316</f>
        <v>13.362624000000002</v>
      </c>
      <c r="S316" s="181">
        <v>0</v>
      </c>
      <c r="T316" s="182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183" t="s">
        <v>149</v>
      </c>
      <c r="AT316" s="183" t="s">
        <v>132</v>
      </c>
      <c r="AU316" s="183" t="s">
        <v>85</v>
      </c>
      <c r="AY316" s="19" t="s">
        <v>129</v>
      </c>
      <c r="BE316" s="184">
        <f>IF(N316="základní",J316,0)</f>
        <v>0</v>
      </c>
      <c r="BF316" s="184">
        <f>IF(N316="snížená",J316,0)</f>
        <v>0</v>
      </c>
      <c r="BG316" s="184">
        <f>IF(N316="zákl. přenesená",J316,0)</f>
        <v>0</v>
      </c>
      <c r="BH316" s="184">
        <f>IF(N316="sníž. přenesená",J316,0)</f>
        <v>0</v>
      </c>
      <c r="BI316" s="184">
        <f>IF(N316="nulová",J316,0)</f>
        <v>0</v>
      </c>
      <c r="BJ316" s="19" t="s">
        <v>83</v>
      </c>
      <c r="BK316" s="184">
        <f>ROUND(I316*H316,2)</f>
        <v>0</v>
      </c>
      <c r="BL316" s="19" t="s">
        <v>149</v>
      </c>
      <c r="BM316" s="183" t="s">
        <v>493</v>
      </c>
    </row>
    <row r="317" s="13" customFormat="1">
      <c r="A317" s="13"/>
      <c r="B317" s="185"/>
      <c r="C317" s="13"/>
      <c r="D317" s="186" t="s">
        <v>156</v>
      </c>
      <c r="E317" s="187" t="s">
        <v>1</v>
      </c>
      <c r="F317" s="188" t="s">
        <v>494</v>
      </c>
      <c r="G317" s="13"/>
      <c r="H317" s="189">
        <v>68.400000000000006</v>
      </c>
      <c r="I317" s="190"/>
      <c r="J317" s="13"/>
      <c r="K317" s="13"/>
      <c r="L317" s="185"/>
      <c r="M317" s="191"/>
      <c r="N317" s="192"/>
      <c r="O317" s="192"/>
      <c r="P317" s="192"/>
      <c r="Q317" s="192"/>
      <c r="R317" s="192"/>
      <c r="S317" s="192"/>
      <c r="T317" s="19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187" t="s">
        <v>156</v>
      </c>
      <c r="AU317" s="187" t="s">
        <v>85</v>
      </c>
      <c r="AV317" s="13" t="s">
        <v>85</v>
      </c>
      <c r="AW317" s="13" t="s">
        <v>31</v>
      </c>
      <c r="AX317" s="13" t="s">
        <v>83</v>
      </c>
      <c r="AY317" s="187" t="s">
        <v>129</v>
      </c>
    </row>
    <row r="318" s="2" customFormat="1" ht="16.5" customHeight="1">
      <c r="A318" s="38"/>
      <c r="B318" s="171"/>
      <c r="C318" s="225" t="s">
        <v>495</v>
      </c>
      <c r="D318" s="225" t="s">
        <v>427</v>
      </c>
      <c r="E318" s="226" t="s">
        <v>496</v>
      </c>
      <c r="F318" s="227" t="s">
        <v>497</v>
      </c>
      <c r="G318" s="228" t="s">
        <v>205</v>
      </c>
      <c r="H318" s="229">
        <v>70.451999999999998</v>
      </c>
      <c r="I318" s="230"/>
      <c r="J318" s="231">
        <f>ROUND(I318*H318,2)</f>
        <v>0</v>
      </c>
      <c r="K318" s="227" t="s">
        <v>187</v>
      </c>
      <c r="L318" s="232"/>
      <c r="M318" s="233" t="s">
        <v>1</v>
      </c>
      <c r="N318" s="234" t="s">
        <v>40</v>
      </c>
      <c r="O318" s="77"/>
      <c r="P318" s="181">
        <f>O318*H318</f>
        <v>0</v>
      </c>
      <c r="Q318" s="181">
        <v>0.222</v>
      </c>
      <c r="R318" s="181">
        <f>Q318*H318</f>
        <v>15.640343999999999</v>
      </c>
      <c r="S318" s="181">
        <v>0</v>
      </c>
      <c r="T318" s="182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183" t="s">
        <v>168</v>
      </c>
      <c r="AT318" s="183" t="s">
        <v>427</v>
      </c>
      <c r="AU318" s="183" t="s">
        <v>85</v>
      </c>
      <c r="AY318" s="19" t="s">
        <v>129</v>
      </c>
      <c r="BE318" s="184">
        <f>IF(N318="základní",J318,0)</f>
        <v>0</v>
      </c>
      <c r="BF318" s="184">
        <f>IF(N318="snížená",J318,0)</f>
        <v>0</v>
      </c>
      <c r="BG318" s="184">
        <f>IF(N318="zákl. přenesená",J318,0)</f>
        <v>0</v>
      </c>
      <c r="BH318" s="184">
        <f>IF(N318="sníž. přenesená",J318,0)</f>
        <v>0</v>
      </c>
      <c r="BI318" s="184">
        <f>IF(N318="nulová",J318,0)</f>
        <v>0</v>
      </c>
      <c r="BJ318" s="19" t="s">
        <v>83</v>
      </c>
      <c r="BK318" s="184">
        <f>ROUND(I318*H318,2)</f>
        <v>0</v>
      </c>
      <c r="BL318" s="19" t="s">
        <v>149</v>
      </c>
      <c r="BM318" s="183" t="s">
        <v>498</v>
      </c>
    </row>
    <row r="319" s="13" customFormat="1">
      <c r="A319" s="13"/>
      <c r="B319" s="185"/>
      <c r="C319" s="13"/>
      <c r="D319" s="186" t="s">
        <v>156</v>
      </c>
      <c r="E319" s="187" t="s">
        <v>1</v>
      </c>
      <c r="F319" s="188" t="s">
        <v>499</v>
      </c>
      <c r="G319" s="13"/>
      <c r="H319" s="189">
        <v>70.451999999999998</v>
      </c>
      <c r="I319" s="190"/>
      <c r="J319" s="13"/>
      <c r="K319" s="13"/>
      <c r="L319" s="185"/>
      <c r="M319" s="191"/>
      <c r="N319" s="192"/>
      <c r="O319" s="192"/>
      <c r="P319" s="192"/>
      <c r="Q319" s="192"/>
      <c r="R319" s="192"/>
      <c r="S319" s="192"/>
      <c r="T319" s="19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187" t="s">
        <v>156</v>
      </c>
      <c r="AU319" s="187" t="s">
        <v>85</v>
      </c>
      <c r="AV319" s="13" t="s">
        <v>85</v>
      </c>
      <c r="AW319" s="13" t="s">
        <v>31</v>
      </c>
      <c r="AX319" s="13" t="s">
        <v>83</v>
      </c>
      <c r="AY319" s="187" t="s">
        <v>129</v>
      </c>
    </row>
    <row r="320" s="2" customFormat="1" ht="24.15" customHeight="1">
      <c r="A320" s="38"/>
      <c r="B320" s="171"/>
      <c r="C320" s="172" t="s">
        <v>500</v>
      </c>
      <c r="D320" s="172" t="s">
        <v>132</v>
      </c>
      <c r="E320" s="173" t="s">
        <v>501</v>
      </c>
      <c r="F320" s="174" t="s">
        <v>502</v>
      </c>
      <c r="G320" s="175" t="s">
        <v>205</v>
      </c>
      <c r="H320" s="176">
        <v>1528.9000000000001</v>
      </c>
      <c r="I320" s="177"/>
      <c r="J320" s="178">
        <f>ROUND(I320*H320,2)</f>
        <v>0</v>
      </c>
      <c r="K320" s="174" t="s">
        <v>187</v>
      </c>
      <c r="L320" s="39"/>
      <c r="M320" s="179" t="s">
        <v>1</v>
      </c>
      <c r="N320" s="180" t="s">
        <v>40</v>
      </c>
      <c r="O320" s="77"/>
      <c r="P320" s="181">
        <f>O320*H320</f>
        <v>0</v>
      </c>
      <c r="Q320" s="181">
        <v>0.084250000000000005</v>
      </c>
      <c r="R320" s="181">
        <f>Q320*H320</f>
        <v>128.80982500000002</v>
      </c>
      <c r="S320" s="181">
        <v>0</v>
      </c>
      <c r="T320" s="182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183" t="s">
        <v>149</v>
      </c>
      <c r="AT320" s="183" t="s">
        <v>132</v>
      </c>
      <c r="AU320" s="183" t="s">
        <v>85</v>
      </c>
      <c r="AY320" s="19" t="s">
        <v>129</v>
      </c>
      <c r="BE320" s="184">
        <f>IF(N320="základní",J320,0)</f>
        <v>0</v>
      </c>
      <c r="BF320" s="184">
        <f>IF(N320="snížená",J320,0)</f>
        <v>0</v>
      </c>
      <c r="BG320" s="184">
        <f>IF(N320="zákl. přenesená",J320,0)</f>
        <v>0</v>
      </c>
      <c r="BH320" s="184">
        <f>IF(N320="sníž. přenesená",J320,0)</f>
        <v>0</v>
      </c>
      <c r="BI320" s="184">
        <f>IF(N320="nulová",J320,0)</f>
        <v>0</v>
      </c>
      <c r="BJ320" s="19" t="s">
        <v>83</v>
      </c>
      <c r="BK320" s="184">
        <f>ROUND(I320*H320,2)</f>
        <v>0</v>
      </c>
      <c r="BL320" s="19" t="s">
        <v>149</v>
      </c>
      <c r="BM320" s="183" t="s">
        <v>503</v>
      </c>
    </row>
    <row r="321" s="13" customFormat="1">
      <c r="A321" s="13"/>
      <c r="B321" s="185"/>
      <c r="C321" s="13"/>
      <c r="D321" s="186" t="s">
        <v>156</v>
      </c>
      <c r="E321" s="187" t="s">
        <v>1</v>
      </c>
      <c r="F321" s="188" t="s">
        <v>504</v>
      </c>
      <c r="G321" s="13"/>
      <c r="H321" s="189">
        <v>1528.9000000000001</v>
      </c>
      <c r="I321" s="190"/>
      <c r="J321" s="13"/>
      <c r="K321" s="13"/>
      <c r="L321" s="185"/>
      <c r="M321" s="191"/>
      <c r="N321" s="192"/>
      <c r="O321" s="192"/>
      <c r="P321" s="192"/>
      <c r="Q321" s="192"/>
      <c r="R321" s="192"/>
      <c r="S321" s="192"/>
      <c r="T321" s="19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187" t="s">
        <v>156</v>
      </c>
      <c r="AU321" s="187" t="s">
        <v>85</v>
      </c>
      <c r="AV321" s="13" t="s">
        <v>85</v>
      </c>
      <c r="AW321" s="13" t="s">
        <v>31</v>
      </c>
      <c r="AX321" s="13" t="s">
        <v>83</v>
      </c>
      <c r="AY321" s="187" t="s">
        <v>129</v>
      </c>
    </row>
    <row r="322" s="2" customFormat="1" ht="24.15" customHeight="1">
      <c r="A322" s="38"/>
      <c r="B322" s="171"/>
      <c r="C322" s="225" t="s">
        <v>505</v>
      </c>
      <c r="D322" s="225" t="s">
        <v>427</v>
      </c>
      <c r="E322" s="226" t="s">
        <v>506</v>
      </c>
      <c r="F322" s="227" t="s">
        <v>507</v>
      </c>
      <c r="G322" s="228" t="s">
        <v>205</v>
      </c>
      <c r="H322" s="229">
        <v>50.469999999999999</v>
      </c>
      <c r="I322" s="230"/>
      <c r="J322" s="231">
        <f>ROUND(I322*H322,2)</f>
        <v>0</v>
      </c>
      <c r="K322" s="227" t="s">
        <v>187</v>
      </c>
      <c r="L322" s="232"/>
      <c r="M322" s="233" t="s">
        <v>1</v>
      </c>
      <c r="N322" s="234" t="s">
        <v>40</v>
      </c>
      <c r="O322" s="77"/>
      <c r="P322" s="181">
        <f>O322*H322</f>
        <v>0</v>
      </c>
      <c r="Q322" s="181">
        <v>0.13100000000000001</v>
      </c>
      <c r="R322" s="181">
        <f>Q322*H322</f>
        <v>6.6115700000000004</v>
      </c>
      <c r="S322" s="181">
        <v>0</v>
      </c>
      <c r="T322" s="182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183" t="s">
        <v>168</v>
      </c>
      <c r="AT322" s="183" t="s">
        <v>427</v>
      </c>
      <c r="AU322" s="183" t="s">
        <v>85</v>
      </c>
      <c r="AY322" s="19" t="s">
        <v>129</v>
      </c>
      <c r="BE322" s="184">
        <f>IF(N322="základní",J322,0)</f>
        <v>0</v>
      </c>
      <c r="BF322" s="184">
        <f>IF(N322="snížená",J322,0)</f>
        <v>0</v>
      </c>
      <c r="BG322" s="184">
        <f>IF(N322="zákl. přenesená",J322,0)</f>
        <v>0</v>
      </c>
      <c r="BH322" s="184">
        <f>IF(N322="sníž. přenesená",J322,0)</f>
        <v>0</v>
      </c>
      <c r="BI322" s="184">
        <f>IF(N322="nulová",J322,0)</f>
        <v>0</v>
      </c>
      <c r="BJ322" s="19" t="s">
        <v>83</v>
      </c>
      <c r="BK322" s="184">
        <f>ROUND(I322*H322,2)</f>
        <v>0</v>
      </c>
      <c r="BL322" s="19" t="s">
        <v>149</v>
      </c>
      <c r="BM322" s="183" t="s">
        <v>508</v>
      </c>
    </row>
    <row r="323" s="13" customFormat="1">
      <c r="A323" s="13"/>
      <c r="B323" s="185"/>
      <c r="C323" s="13"/>
      <c r="D323" s="186" t="s">
        <v>156</v>
      </c>
      <c r="E323" s="187" t="s">
        <v>1</v>
      </c>
      <c r="F323" s="188" t="s">
        <v>509</v>
      </c>
      <c r="G323" s="13"/>
      <c r="H323" s="189">
        <v>49</v>
      </c>
      <c r="I323" s="190"/>
      <c r="J323" s="13"/>
      <c r="K323" s="13"/>
      <c r="L323" s="185"/>
      <c r="M323" s="191"/>
      <c r="N323" s="192"/>
      <c r="O323" s="192"/>
      <c r="P323" s="192"/>
      <c r="Q323" s="192"/>
      <c r="R323" s="192"/>
      <c r="S323" s="192"/>
      <c r="T323" s="19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187" t="s">
        <v>156</v>
      </c>
      <c r="AU323" s="187" t="s">
        <v>85</v>
      </c>
      <c r="AV323" s="13" t="s">
        <v>85</v>
      </c>
      <c r="AW323" s="13" t="s">
        <v>31</v>
      </c>
      <c r="AX323" s="13" t="s">
        <v>75</v>
      </c>
      <c r="AY323" s="187" t="s">
        <v>129</v>
      </c>
    </row>
    <row r="324" s="13" customFormat="1">
      <c r="A324" s="13"/>
      <c r="B324" s="185"/>
      <c r="C324" s="13"/>
      <c r="D324" s="186" t="s">
        <v>156</v>
      </c>
      <c r="E324" s="187" t="s">
        <v>1</v>
      </c>
      <c r="F324" s="188" t="s">
        <v>510</v>
      </c>
      <c r="G324" s="13"/>
      <c r="H324" s="189">
        <v>50.469999999999999</v>
      </c>
      <c r="I324" s="190"/>
      <c r="J324" s="13"/>
      <c r="K324" s="13"/>
      <c r="L324" s="185"/>
      <c r="M324" s="191"/>
      <c r="N324" s="192"/>
      <c r="O324" s="192"/>
      <c r="P324" s="192"/>
      <c r="Q324" s="192"/>
      <c r="R324" s="192"/>
      <c r="S324" s="192"/>
      <c r="T324" s="19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187" t="s">
        <v>156</v>
      </c>
      <c r="AU324" s="187" t="s">
        <v>85</v>
      </c>
      <c r="AV324" s="13" t="s">
        <v>85</v>
      </c>
      <c r="AW324" s="13" t="s">
        <v>31</v>
      </c>
      <c r="AX324" s="13" t="s">
        <v>83</v>
      </c>
      <c r="AY324" s="187" t="s">
        <v>129</v>
      </c>
    </row>
    <row r="325" s="2" customFormat="1" ht="24.15" customHeight="1">
      <c r="A325" s="38"/>
      <c r="B325" s="171"/>
      <c r="C325" s="225" t="s">
        <v>511</v>
      </c>
      <c r="D325" s="225" t="s">
        <v>427</v>
      </c>
      <c r="E325" s="226" t="s">
        <v>512</v>
      </c>
      <c r="F325" s="227" t="s">
        <v>513</v>
      </c>
      <c r="G325" s="228" t="s">
        <v>205</v>
      </c>
      <c r="H325" s="229">
        <v>1435.923</v>
      </c>
      <c r="I325" s="230"/>
      <c r="J325" s="231">
        <f>ROUND(I325*H325,2)</f>
        <v>0</v>
      </c>
      <c r="K325" s="227" t="s">
        <v>1</v>
      </c>
      <c r="L325" s="232"/>
      <c r="M325" s="233" t="s">
        <v>1</v>
      </c>
      <c r="N325" s="234" t="s">
        <v>40</v>
      </c>
      <c r="O325" s="77"/>
      <c r="P325" s="181">
        <f>O325*H325</f>
        <v>0</v>
      </c>
      <c r="Q325" s="181">
        <v>0.13100000000000001</v>
      </c>
      <c r="R325" s="181">
        <f>Q325*H325</f>
        <v>188.10591300000002</v>
      </c>
      <c r="S325" s="181">
        <v>0</v>
      </c>
      <c r="T325" s="182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183" t="s">
        <v>168</v>
      </c>
      <c r="AT325" s="183" t="s">
        <v>427</v>
      </c>
      <c r="AU325" s="183" t="s">
        <v>85</v>
      </c>
      <c r="AY325" s="19" t="s">
        <v>129</v>
      </c>
      <c r="BE325" s="184">
        <f>IF(N325="základní",J325,0)</f>
        <v>0</v>
      </c>
      <c r="BF325" s="184">
        <f>IF(N325="snížená",J325,0)</f>
        <v>0</v>
      </c>
      <c r="BG325" s="184">
        <f>IF(N325="zákl. přenesená",J325,0)</f>
        <v>0</v>
      </c>
      <c r="BH325" s="184">
        <f>IF(N325="sníž. přenesená",J325,0)</f>
        <v>0</v>
      </c>
      <c r="BI325" s="184">
        <f>IF(N325="nulová",J325,0)</f>
        <v>0</v>
      </c>
      <c r="BJ325" s="19" t="s">
        <v>83</v>
      </c>
      <c r="BK325" s="184">
        <f>ROUND(I325*H325,2)</f>
        <v>0</v>
      </c>
      <c r="BL325" s="19" t="s">
        <v>149</v>
      </c>
      <c r="BM325" s="183" t="s">
        <v>514</v>
      </c>
    </row>
    <row r="326" s="13" customFormat="1">
      <c r="A326" s="13"/>
      <c r="B326" s="185"/>
      <c r="C326" s="13"/>
      <c r="D326" s="186" t="s">
        <v>156</v>
      </c>
      <c r="E326" s="187" t="s">
        <v>1</v>
      </c>
      <c r="F326" s="188" t="s">
        <v>515</v>
      </c>
      <c r="G326" s="13"/>
      <c r="H326" s="189">
        <v>1394.0999999999999</v>
      </c>
      <c r="I326" s="190"/>
      <c r="J326" s="13"/>
      <c r="K326" s="13"/>
      <c r="L326" s="185"/>
      <c r="M326" s="191"/>
      <c r="N326" s="192"/>
      <c r="O326" s="192"/>
      <c r="P326" s="192"/>
      <c r="Q326" s="192"/>
      <c r="R326" s="192"/>
      <c r="S326" s="192"/>
      <c r="T326" s="19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187" t="s">
        <v>156</v>
      </c>
      <c r="AU326" s="187" t="s">
        <v>85</v>
      </c>
      <c r="AV326" s="13" t="s">
        <v>85</v>
      </c>
      <c r="AW326" s="13" t="s">
        <v>31</v>
      </c>
      <c r="AX326" s="13" t="s">
        <v>75</v>
      </c>
      <c r="AY326" s="187" t="s">
        <v>129</v>
      </c>
    </row>
    <row r="327" s="13" customFormat="1">
      <c r="A327" s="13"/>
      <c r="B327" s="185"/>
      <c r="C327" s="13"/>
      <c r="D327" s="186" t="s">
        <v>156</v>
      </c>
      <c r="E327" s="187" t="s">
        <v>1</v>
      </c>
      <c r="F327" s="188" t="s">
        <v>516</v>
      </c>
      <c r="G327" s="13"/>
      <c r="H327" s="189">
        <v>1435.923</v>
      </c>
      <c r="I327" s="190"/>
      <c r="J327" s="13"/>
      <c r="K327" s="13"/>
      <c r="L327" s="185"/>
      <c r="M327" s="191"/>
      <c r="N327" s="192"/>
      <c r="O327" s="192"/>
      <c r="P327" s="192"/>
      <c r="Q327" s="192"/>
      <c r="R327" s="192"/>
      <c r="S327" s="192"/>
      <c r="T327" s="19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187" t="s">
        <v>156</v>
      </c>
      <c r="AU327" s="187" t="s">
        <v>85</v>
      </c>
      <c r="AV327" s="13" t="s">
        <v>85</v>
      </c>
      <c r="AW327" s="13" t="s">
        <v>31</v>
      </c>
      <c r="AX327" s="13" t="s">
        <v>83</v>
      </c>
      <c r="AY327" s="187" t="s">
        <v>129</v>
      </c>
    </row>
    <row r="328" s="2" customFormat="1" ht="24.15" customHeight="1">
      <c r="A328" s="38"/>
      <c r="B328" s="171"/>
      <c r="C328" s="225" t="s">
        <v>517</v>
      </c>
      <c r="D328" s="225" t="s">
        <v>427</v>
      </c>
      <c r="E328" s="226" t="s">
        <v>518</v>
      </c>
      <c r="F328" s="227" t="s">
        <v>519</v>
      </c>
      <c r="G328" s="228" t="s">
        <v>205</v>
      </c>
      <c r="H328" s="229">
        <v>78.301000000000002</v>
      </c>
      <c r="I328" s="230"/>
      <c r="J328" s="231">
        <f>ROUND(I328*H328,2)</f>
        <v>0</v>
      </c>
      <c r="K328" s="227" t="s">
        <v>187</v>
      </c>
      <c r="L328" s="232"/>
      <c r="M328" s="233" t="s">
        <v>1</v>
      </c>
      <c r="N328" s="234" t="s">
        <v>40</v>
      </c>
      <c r="O328" s="77"/>
      <c r="P328" s="181">
        <f>O328*H328</f>
        <v>0</v>
      </c>
      <c r="Q328" s="181">
        <v>0.13100000000000001</v>
      </c>
      <c r="R328" s="181">
        <f>Q328*H328</f>
        <v>10.257431</v>
      </c>
      <c r="S328" s="181">
        <v>0</v>
      </c>
      <c r="T328" s="182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183" t="s">
        <v>168</v>
      </c>
      <c r="AT328" s="183" t="s">
        <v>427</v>
      </c>
      <c r="AU328" s="183" t="s">
        <v>85</v>
      </c>
      <c r="AY328" s="19" t="s">
        <v>129</v>
      </c>
      <c r="BE328" s="184">
        <f>IF(N328="základní",J328,0)</f>
        <v>0</v>
      </c>
      <c r="BF328" s="184">
        <f>IF(N328="snížená",J328,0)</f>
        <v>0</v>
      </c>
      <c r="BG328" s="184">
        <f>IF(N328="zákl. přenesená",J328,0)</f>
        <v>0</v>
      </c>
      <c r="BH328" s="184">
        <f>IF(N328="sníž. přenesená",J328,0)</f>
        <v>0</v>
      </c>
      <c r="BI328" s="184">
        <f>IF(N328="nulová",J328,0)</f>
        <v>0</v>
      </c>
      <c r="BJ328" s="19" t="s">
        <v>83</v>
      </c>
      <c r="BK328" s="184">
        <f>ROUND(I328*H328,2)</f>
        <v>0</v>
      </c>
      <c r="BL328" s="19" t="s">
        <v>149</v>
      </c>
      <c r="BM328" s="183" t="s">
        <v>520</v>
      </c>
    </row>
    <row r="329" s="13" customFormat="1">
      <c r="A329" s="13"/>
      <c r="B329" s="185"/>
      <c r="C329" s="13"/>
      <c r="D329" s="186" t="s">
        <v>156</v>
      </c>
      <c r="E329" s="187" t="s">
        <v>1</v>
      </c>
      <c r="F329" s="188" t="s">
        <v>521</v>
      </c>
      <c r="G329" s="13"/>
      <c r="H329" s="189">
        <v>76.200000000000003</v>
      </c>
      <c r="I329" s="190"/>
      <c r="J329" s="13"/>
      <c r="K329" s="13"/>
      <c r="L329" s="185"/>
      <c r="M329" s="191"/>
      <c r="N329" s="192"/>
      <c r="O329" s="192"/>
      <c r="P329" s="192"/>
      <c r="Q329" s="192"/>
      <c r="R329" s="192"/>
      <c r="S329" s="192"/>
      <c r="T329" s="19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187" t="s">
        <v>156</v>
      </c>
      <c r="AU329" s="187" t="s">
        <v>85</v>
      </c>
      <c r="AV329" s="13" t="s">
        <v>85</v>
      </c>
      <c r="AW329" s="13" t="s">
        <v>31</v>
      </c>
      <c r="AX329" s="13" t="s">
        <v>75</v>
      </c>
      <c r="AY329" s="187" t="s">
        <v>129</v>
      </c>
    </row>
    <row r="330" s="13" customFormat="1">
      <c r="A330" s="13"/>
      <c r="B330" s="185"/>
      <c r="C330" s="13"/>
      <c r="D330" s="186" t="s">
        <v>156</v>
      </c>
      <c r="E330" s="187" t="s">
        <v>1</v>
      </c>
      <c r="F330" s="188" t="s">
        <v>522</v>
      </c>
      <c r="G330" s="13"/>
      <c r="H330" s="189">
        <v>78.301000000000002</v>
      </c>
      <c r="I330" s="190"/>
      <c r="J330" s="13"/>
      <c r="K330" s="13"/>
      <c r="L330" s="185"/>
      <c r="M330" s="191"/>
      <c r="N330" s="192"/>
      <c r="O330" s="192"/>
      <c r="P330" s="192"/>
      <c r="Q330" s="192"/>
      <c r="R330" s="192"/>
      <c r="S330" s="192"/>
      <c r="T330" s="19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187" t="s">
        <v>156</v>
      </c>
      <c r="AU330" s="187" t="s">
        <v>85</v>
      </c>
      <c r="AV330" s="13" t="s">
        <v>85</v>
      </c>
      <c r="AW330" s="13" t="s">
        <v>31</v>
      </c>
      <c r="AX330" s="13" t="s">
        <v>83</v>
      </c>
      <c r="AY330" s="187" t="s">
        <v>129</v>
      </c>
    </row>
    <row r="331" s="2" customFormat="1" ht="24.15" customHeight="1">
      <c r="A331" s="38"/>
      <c r="B331" s="171"/>
      <c r="C331" s="225" t="s">
        <v>523</v>
      </c>
      <c r="D331" s="225" t="s">
        <v>427</v>
      </c>
      <c r="E331" s="226" t="s">
        <v>524</v>
      </c>
      <c r="F331" s="227" t="s">
        <v>525</v>
      </c>
      <c r="G331" s="228" t="s">
        <v>205</v>
      </c>
      <c r="H331" s="229">
        <v>9.8879999999999999</v>
      </c>
      <c r="I331" s="230"/>
      <c r="J331" s="231">
        <f>ROUND(I331*H331,2)</f>
        <v>0</v>
      </c>
      <c r="K331" s="227" t="s">
        <v>187</v>
      </c>
      <c r="L331" s="232"/>
      <c r="M331" s="233" t="s">
        <v>1</v>
      </c>
      <c r="N331" s="234" t="s">
        <v>40</v>
      </c>
      <c r="O331" s="77"/>
      <c r="P331" s="181">
        <f>O331*H331</f>
        <v>0</v>
      </c>
      <c r="Q331" s="181">
        <v>0.13100000000000001</v>
      </c>
      <c r="R331" s="181">
        <f>Q331*H331</f>
        <v>1.295328</v>
      </c>
      <c r="S331" s="181">
        <v>0</v>
      </c>
      <c r="T331" s="182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183" t="s">
        <v>168</v>
      </c>
      <c r="AT331" s="183" t="s">
        <v>427</v>
      </c>
      <c r="AU331" s="183" t="s">
        <v>85</v>
      </c>
      <c r="AY331" s="19" t="s">
        <v>129</v>
      </c>
      <c r="BE331" s="184">
        <f>IF(N331="základní",J331,0)</f>
        <v>0</v>
      </c>
      <c r="BF331" s="184">
        <f>IF(N331="snížená",J331,0)</f>
        <v>0</v>
      </c>
      <c r="BG331" s="184">
        <f>IF(N331="zákl. přenesená",J331,0)</f>
        <v>0</v>
      </c>
      <c r="BH331" s="184">
        <f>IF(N331="sníž. přenesená",J331,0)</f>
        <v>0</v>
      </c>
      <c r="BI331" s="184">
        <f>IF(N331="nulová",J331,0)</f>
        <v>0</v>
      </c>
      <c r="BJ331" s="19" t="s">
        <v>83</v>
      </c>
      <c r="BK331" s="184">
        <f>ROUND(I331*H331,2)</f>
        <v>0</v>
      </c>
      <c r="BL331" s="19" t="s">
        <v>149</v>
      </c>
      <c r="BM331" s="183" t="s">
        <v>526</v>
      </c>
    </row>
    <row r="332" s="13" customFormat="1">
      <c r="A332" s="13"/>
      <c r="B332" s="185"/>
      <c r="C332" s="13"/>
      <c r="D332" s="186" t="s">
        <v>156</v>
      </c>
      <c r="E332" s="187" t="s">
        <v>1</v>
      </c>
      <c r="F332" s="188" t="s">
        <v>527</v>
      </c>
      <c r="G332" s="13"/>
      <c r="H332" s="189">
        <v>9.8879999999999999</v>
      </c>
      <c r="I332" s="190"/>
      <c r="J332" s="13"/>
      <c r="K332" s="13"/>
      <c r="L332" s="185"/>
      <c r="M332" s="191"/>
      <c r="N332" s="192"/>
      <c r="O332" s="192"/>
      <c r="P332" s="192"/>
      <c r="Q332" s="192"/>
      <c r="R332" s="192"/>
      <c r="S332" s="192"/>
      <c r="T332" s="19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187" t="s">
        <v>156</v>
      </c>
      <c r="AU332" s="187" t="s">
        <v>85</v>
      </c>
      <c r="AV332" s="13" t="s">
        <v>85</v>
      </c>
      <c r="AW332" s="13" t="s">
        <v>31</v>
      </c>
      <c r="AX332" s="13" t="s">
        <v>83</v>
      </c>
      <c r="AY332" s="187" t="s">
        <v>129</v>
      </c>
    </row>
    <row r="333" s="2" customFormat="1" ht="24.15" customHeight="1">
      <c r="A333" s="38"/>
      <c r="B333" s="171"/>
      <c r="C333" s="172" t="s">
        <v>528</v>
      </c>
      <c r="D333" s="172" t="s">
        <v>132</v>
      </c>
      <c r="E333" s="173" t="s">
        <v>529</v>
      </c>
      <c r="F333" s="174" t="s">
        <v>530</v>
      </c>
      <c r="G333" s="175" t="s">
        <v>205</v>
      </c>
      <c r="H333" s="176">
        <v>261</v>
      </c>
      <c r="I333" s="177"/>
      <c r="J333" s="178">
        <f>ROUND(I333*H333,2)</f>
        <v>0</v>
      </c>
      <c r="K333" s="174" t="s">
        <v>187</v>
      </c>
      <c r="L333" s="39"/>
      <c r="M333" s="179" t="s">
        <v>1</v>
      </c>
      <c r="N333" s="180" t="s">
        <v>40</v>
      </c>
      <c r="O333" s="77"/>
      <c r="P333" s="181">
        <f>O333*H333</f>
        <v>0</v>
      </c>
      <c r="Q333" s="181">
        <v>0.085650000000000004</v>
      </c>
      <c r="R333" s="181">
        <f>Q333*H333</f>
        <v>22.354649999999999</v>
      </c>
      <c r="S333" s="181">
        <v>0</v>
      </c>
      <c r="T333" s="182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183" t="s">
        <v>149</v>
      </c>
      <c r="AT333" s="183" t="s">
        <v>132</v>
      </c>
      <c r="AU333" s="183" t="s">
        <v>85</v>
      </c>
      <c r="AY333" s="19" t="s">
        <v>129</v>
      </c>
      <c r="BE333" s="184">
        <f>IF(N333="základní",J333,0)</f>
        <v>0</v>
      </c>
      <c r="BF333" s="184">
        <f>IF(N333="snížená",J333,0)</f>
        <v>0</v>
      </c>
      <c r="BG333" s="184">
        <f>IF(N333="zákl. přenesená",J333,0)</f>
        <v>0</v>
      </c>
      <c r="BH333" s="184">
        <f>IF(N333="sníž. přenesená",J333,0)</f>
        <v>0</v>
      </c>
      <c r="BI333" s="184">
        <f>IF(N333="nulová",J333,0)</f>
        <v>0</v>
      </c>
      <c r="BJ333" s="19" t="s">
        <v>83</v>
      </c>
      <c r="BK333" s="184">
        <f>ROUND(I333*H333,2)</f>
        <v>0</v>
      </c>
      <c r="BL333" s="19" t="s">
        <v>149</v>
      </c>
      <c r="BM333" s="183" t="s">
        <v>531</v>
      </c>
    </row>
    <row r="334" s="13" customFormat="1">
      <c r="A334" s="13"/>
      <c r="B334" s="185"/>
      <c r="C334" s="13"/>
      <c r="D334" s="186" t="s">
        <v>156</v>
      </c>
      <c r="E334" s="187" t="s">
        <v>1</v>
      </c>
      <c r="F334" s="188" t="s">
        <v>532</v>
      </c>
      <c r="G334" s="13"/>
      <c r="H334" s="189">
        <v>261</v>
      </c>
      <c r="I334" s="190"/>
      <c r="J334" s="13"/>
      <c r="K334" s="13"/>
      <c r="L334" s="185"/>
      <c r="M334" s="191"/>
      <c r="N334" s="192"/>
      <c r="O334" s="192"/>
      <c r="P334" s="192"/>
      <c r="Q334" s="192"/>
      <c r="R334" s="192"/>
      <c r="S334" s="192"/>
      <c r="T334" s="19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187" t="s">
        <v>156</v>
      </c>
      <c r="AU334" s="187" t="s">
        <v>85</v>
      </c>
      <c r="AV334" s="13" t="s">
        <v>85</v>
      </c>
      <c r="AW334" s="13" t="s">
        <v>31</v>
      </c>
      <c r="AX334" s="13" t="s">
        <v>83</v>
      </c>
      <c r="AY334" s="187" t="s">
        <v>129</v>
      </c>
    </row>
    <row r="335" s="2" customFormat="1" ht="24.15" customHeight="1">
      <c r="A335" s="38"/>
      <c r="B335" s="171"/>
      <c r="C335" s="225" t="s">
        <v>533</v>
      </c>
      <c r="D335" s="225" t="s">
        <v>427</v>
      </c>
      <c r="E335" s="226" t="s">
        <v>534</v>
      </c>
      <c r="F335" s="227" t="s">
        <v>535</v>
      </c>
      <c r="G335" s="228" t="s">
        <v>205</v>
      </c>
      <c r="H335" s="229">
        <v>81.988</v>
      </c>
      <c r="I335" s="230"/>
      <c r="J335" s="231">
        <f>ROUND(I335*H335,2)</f>
        <v>0</v>
      </c>
      <c r="K335" s="227" t="s">
        <v>187</v>
      </c>
      <c r="L335" s="232"/>
      <c r="M335" s="233" t="s">
        <v>1</v>
      </c>
      <c r="N335" s="234" t="s">
        <v>40</v>
      </c>
      <c r="O335" s="77"/>
      <c r="P335" s="181">
        <f>O335*H335</f>
        <v>0</v>
      </c>
      <c r="Q335" s="181">
        <v>0.17499999999999999</v>
      </c>
      <c r="R335" s="181">
        <f>Q335*H335</f>
        <v>14.347899999999999</v>
      </c>
      <c r="S335" s="181">
        <v>0</v>
      </c>
      <c r="T335" s="182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183" t="s">
        <v>168</v>
      </c>
      <c r="AT335" s="183" t="s">
        <v>427</v>
      </c>
      <c r="AU335" s="183" t="s">
        <v>85</v>
      </c>
      <c r="AY335" s="19" t="s">
        <v>129</v>
      </c>
      <c r="BE335" s="184">
        <f>IF(N335="základní",J335,0)</f>
        <v>0</v>
      </c>
      <c r="BF335" s="184">
        <f>IF(N335="snížená",J335,0)</f>
        <v>0</v>
      </c>
      <c r="BG335" s="184">
        <f>IF(N335="zákl. přenesená",J335,0)</f>
        <v>0</v>
      </c>
      <c r="BH335" s="184">
        <f>IF(N335="sníž. přenesená",J335,0)</f>
        <v>0</v>
      </c>
      <c r="BI335" s="184">
        <f>IF(N335="nulová",J335,0)</f>
        <v>0</v>
      </c>
      <c r="BJ335" s="19" t="s">
        <v>83</v>
      </c>
      <c r="BK335" s="184">
        <f>ROUND(I335*H335,2)</f>
        <v>0</v>
      </c>
      <c r="BL335" s="19" t="s">
        <v>149</v>
      </c>
      <c r="BM335" s="183" t="s">
        <v>536</v>
      </c>
    </row>
    <row r="336" s="13" customFormat="1">
      <c r="A336" s="13"/>
      <c r="B336" s="185"/>
      <c r="C336" s="13"/>
      <c r="D336" s="186" t="s">
        <v>156</v>
      </c>
      <c r="E336" s="187" t="s">
        <v>1</v>
      </c>
      <c r="F336" s="188" t="s">
        <v>537</v>
      </c>
      <c r="G336" s="13"/>
      <c r="H336" s="189">
        <v>79.599999999999994</v>
      </c>
      <c r="I336" s="190"/>
      <c r="J336" s="13"/>
      <c r="K336" s="13"/>
      <c r="L336" s="185"/>
      <c r="M336" s="191"/>
      <c r="N336" s="192"/>
      <c r="O336" s="192"/>
      <c r="P336" s="192"/>
      <c r="Q336" s="192"/>
      <c r="R336" s="192"/>
      <c r="S336" s="192"/>
      <c r="T336" s="19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187" t="s">
        <v>156</v>
      </c>
      <c r="AU336" s="187" t="s">
        <v>85</v>
      </c>
      <c r="AV336" s="13" t="s">
        <v>85</v>
      </c>
      <c r="AW336" s="13" t="s">
        <v>31</v>
      </c>
      <c r="AX336" s="13" t="s">
        <v>75</v>
      </c>
      <c r="AY336" s="187" t="s">
        <v>129</v>
      </c>
    </row>
    <row r="337" s="13" customFormat="1">
      <c r="A337" s="13"/>
      <c r="B337" s="185"/>
      <c r="C337" s="13"/>
      <c r="D337" s="186" t="s">
        <v>156</v>
      </c>
      <c r="E337" s="187" t="s">
        <v>1</v>
      </c>
      <c r="F337" s="188" t="s">
        <v>538</v>
      </c>
      <c r="G337" s="13"/>
      <c r="H337" s="189">
        <v>81.988</v>
      </c>
      <c r="I337" s="190"/>
      <c r="J337" s="13"/>
      <c r="K337" s="13"/>
      <c r="L337" s="185"/>
      <c r="M337" s="191"/>
      <c r="N337" s="192"/>
      <c r="O337" s="192"/>
      <c r="P337" s="192"/>
      <c r="Q337" s="192"/>
      <c r="R337" s="192"/>
      <c r="S337" s="192"/>
      <c r="T337" s="19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187" t="s">
        <v>156</v>
      </c>
      <c r="AU337" s="187" t="s">
        <v>85</v>
      </c>
      <c r="AV337" s="13" t="s">
        <v>85</v>
      </c>
      <c r="AW337" s="13" t="s">
        <v>31</v>
      </c>
      <c r="AX337" s="13" t="s">
        <v>83</v>
      </c>
      <c r="AY337" s="187" t="s">
        <v>129</v>
      </c>
    </row>
    <row r="338" s="2" customFormat="1" ht="24.15" customHeight="1">
      <c r="A338" s="38"/>
      <c r="B338" s="171"/>
      <c r="C338" s="225" t="s">
        <v>539</v>
      </c>
      <c r="D338" s="225" t="s">
        <v>427</v>
      </c>
      <c r="E338" s="226" t="s">
        <v>540</v>
      </c>
      <c r="F338" s="227" t="s">
        <v>541</v>
      </c>
      <c r="G338" s="228" t="s">
        <v>205</v>
      </c>
      <c r="H338" s="229">
        <v>186.84200000000001</v>
      </c>
      <c r="I338" s="230"/>
      <c r="J338" s="231">
        <f>ROUND(I338*H338,2)</f>
        <v>0</v>
      </c>
      <c r="K338" s="227" t="s">
        <v>187</v>
      </c>
      <c r="L338" s="232"/>
      <c r="M338" s="233" t="s">
        <v>1</v>
      </c>
      <c r="N338" s="234" t="s">
        <v>40</v>
      </c>
      <c r="O338" s="77"/>
      <c r="P338" s="181">
        <f>O338*H338</f>
        <v>0</v>
      </c>
      <c r="Q338" s="181">
        <v>0.17599999999999999</v>
      </c>
      <c r="R338" s="181">
        <f>Q338*H338</f>
        <v>32.884191999999999</v>
      </c>
      <c r="S338" s="181">
        <v>0</v>
      </c>
      <c r="T338" s="182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183" t="s">
        <v>168</v>
      </c>
      <c r="AT338" s="183" t="s">
        <v>427</v>
      </c>
      <c r="AU338" s="183" t="s">
        <v>85</v>
      </c>
      <c r="AY338" s="19" t="s">
        <v>129</v>
      </c>
      <c r="BE338" s="184">
        <f>IF(N338="základní",J338,0)</f>
        <v>0</v>
      </c>
      <c r="BF338" s="184">
        <f>IF(N338="snížená",J338,0)</f>
        <v>0</v>
      </c>
      <c r="BG338" s="184">
        <f>IF(N338="zákl. přenesená",J338,0)</f>
        <v>0</v>
      </c>
      <c r="BH338" s="184">
        <f>IF(N338="sníž. přenesená",J338,0)</f>
        <v>0</v>
      </c>
      <c r="BI338" s="184">
        <f>IF(N338="nulová",J338,0)</f>
        <v>0</v>
      </c>
      <c r="BJ338" s="19" t="s">
        <v>83</v>
      </c>
      <c r="BK338" s="184">
        <f>ROUND(I338*H338,2)</f>
        <v>0</v>
      </c>
      <c r="BL338" s="19" t="s">
        <v>149</v>
      </c>
      <c r="BM338" s="183" t="s">
        <v>542</v>
      </c>
    </row>
    <row r="339" s="13" customFormat="1">
      <c r="A339" s="13"/>
      <c r="B339" s="185"/>
      <c r="C339" s="13"/>
      <c r="D339" s="186" t="s">
        <v>156</v>
      </c>
      <c r="E339" s="187" t="s">
        <v>1</v>
      </c>
      <c r="F339" s="188" t="s">
        <v>543</v>
      </c>
      <c r="G339" s="13"/>
      <c r="H339" s="189">
        <v>181.40000000000001</v>
      </c>
      <c r="I339" s="190"/>
      <c r="J339" s="13"/>
      <c r="K339" s="13"/>
      <c r="L339" s="185"/>
      <c r="M339" s="191"/>
      <c r="N339" s="192"/>
      <c r="O339" s="192"/>
      <c r="P339" s="192"/>
      <c r="Q339" s="192"/>
      <c r="R339" s="192"/>
      <c r="S339" s="192"/>
      <c r="T339" s="19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187" t="s">
        <v>156</v>
      </c>
      <c r="AU339" s="187" t="s">
        <v>85</v>
      </c>
      <c r="AV339" s="13" t="s">
        <v>85</v>
      </c>
      <c r="AW339" s="13" t="s">
        <v>31</v>
      </c>
      <c r="AX339" s="13" t="s">
        <v>75</v>
      </c>
      <c r="AY339" s="187" t="s">
        <v>129</v>
      </c>
    </row>
    <row r="340" s="13" customFormat="1">
      <c r="A340" s="13"/>
      <c r="B340" s="185"/>
      <c r="C340" s="13"/>
      <c r="D340" s="186" t="s">
        <v>156</v>
      </c>
      <c r="E340" s="187" t="s">
        <v>1</v>
      </c>
      <c r="F340" s="188" t="s">
        <v>544</v>
      </c>
      <c r="G340" s="13"/>
      <c r="H340" s="189">
        <v>186.84200000000001</v>
      </c>
      <c r="I340" s="190"/>
      <c r="J340" s="13"/>
      <c r="K340" s="13"/>
      <c r="L340" s="185"/>
      <c r="M340" s="191"/>
      <c r="N340" s="192"/>
      <c r="O340" s="192"/>
      <c r="P340" s="192"/>
      <c r="Q340" s="192"/>
      <c r="R340" s="192"/>
      <c r="S340" s="192"/>
      <c r="T340" s="19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187" t="s">
        <v>156</v>
      </c>
      <c r="AU340" s="187" t="s">
        <v>85</v>
      </c>
      <c r="AV340" s="13" t="s">
        <v>85</v>
      </c>
      <c r="AW340" s="13" t="s">
        <v>31</v>
      </c>
      <c r="AX340" s="13" t="s">
        <v>83</v>
      </c>
      <c r="AY340" s="187" t="s">
        <v>129</v>
      </c>
    </row>
    <row r="341" s="12" customFormat="1" ht="22.8" customHeight="1">
      <c r="A341" s="12"/>
      <c r="B341" s="158"/>
      <c r="C341" s="12"/>
      <c r="D341" s="159" t="s">
        <v>74</v>
      </c>
      <c r="E341" s="169" t="s">
        <v>168</v>
      </c>
      <c r="F341" s="169" t="s">
        <v>545</v>
      </c>
      <c r="G341" s="12"/>
      <c r="H341" s="12"/>
      <c r="I341" s="161"/>
      <c r="J341" s="170">
        <f>BK341</f>
        <v>0</v>
      </c>
      <c r="K341" s="12"/>
      <c r="L341" s="158"/>
      <c r="M341" s="163"/>
      <c r="N341" s="164"/>
      <c r="O341" s="164"/>
      <c r="P341" s="165">
        <f>SUM(P342:P367)</f>
        <v>0</v>
      </c>
      <c r="Q341" s="164"/>
      <c r="R341" s="165">
        <f>SUM(R342:R367)</f>
        <v>20.918906400000001</v>
      </c>
      <c r="S341" s="164"/>
      <c r="T341" s="166">
        <f>SUM(T342:T367)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159" t="s">
        <v>83</v>
      </c>
      <c r="AT341" s="167" t="s">
        <v>74</v>
      </c>
      <c r="AU341" s="167" t="s">
        <v>83</v>
      </c>
      <c r="AY341" s="159" t="s">
        <v>129</v>
      </c>
      <c r="BK341" s="168">
        <f>SUM(BK342:BK367)</f>
        <v>0</v>
      </c>
    </row>
    <row r="342" s="2" customFormat="1" ht="16.5" customHeight="1">
      <c r="A342" s="38"/>
      <c r="B342" s="171"/>
      <c r="C342" s="172" t="s">
        <v>546</v>
      </c>
      <c r="D342" s="172" t="s">
        <v>132</v>
      </c>
      <c r="E342" s="173" t="s">
        <v>547</v>
      </c>
      <c r="F342" s="174" t="s">
        <v>548</v>
      </c>
      <c r="G342" s="175" t="s">
        <v>286</v>
      </c>
      <c r="H342" s="176">
        <v>150</v>
      </c>
      <c r="I342" s="177"/>
      <c r="J342" s="178">
        <f>ROUND(I342*H342,2)</f>
        <v>0</v>
      </c>
      <c r="K342" s="174" t="s">
        <v>187</v>
      </c>
      <c r="L342" s="39"/>
      <c r="M342" s="179" t="s">
        <v>1</v>
      </c>
      <c r="N342" s="180" t="s">
        <v>40</v>
      </c>
      <c r="O342" s="77"/>
      <c r="P342" s="181">
        <f>O342*H342</f>
        <v>0</v>
      </c>
      <c r="Q342" s="181">
        <v>1.0000000000000001E-05</v>
      </c>
      <c r="R342" s="181">
        <f>Q342*H342</f>
        <v>0.0015</v>
      </c>
      <c r="S342" s="181">
        <v>0</v>
      </c>
      <c r="T342" s="182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183" t="s">
        <v>149</v>
      </c>
      <c r="AT342" s="183" t="s">
        <v>132</v>
      </c>
      <c r="AU342" s="183" t="s">
        <v>85</v>
      </c>
      <c r="AY342" s="19" t="s">
        <v>129</v>
      </c>
      <c r="BE342" s="184">
        <f>IF(N342="základní",J342,0)</f>
        <v>0</v>
      </c>
      <c r="BF342" s="184">
        <f>IF(N342="snížená",J342,0)</f>
        <v>0</v>
      </c>
      <c r="BG342" s="184">
        <f>IF(N342="zákl. přenesená",J342,0)</f>
        <v>0</v>
      </c>
      <c r="BH342" s="184">
        <f>IF(N342="sníž. přenesená",J342,0)</f>
        <v>0</v>
      </c>
      <c r="BI342" s="184">
        <f>IF(N342="nulová",J342,0)</f>
        <v>0</v>
      </c>
      <c r="BJ342" s="19" t="s">
        <v>83</v>
      </c>
      <c r="BK342" s="184">
        <f>ROUND(I342*H342,2)</f>
        <v>0</v>
      </c>
      <c r="BL342" s="19" t="s">
        <v>149</v>
      </c>
      <c r="BM342" s="183" t="s">
        <v>549</v>
      </c>
    </row>
    <row r="343" s="13" customFormat="1">
      <c r="A343" s="13"/>
      <c r="B343" s="185"/>
      <c r="C343" s="13"/>
      <c r="D343" s="186" t="s">
        <v>156</v>
      </c>
      <c r="E343" s="187" t="s">
        <v>1</v>
      </c>
      <c r="F343" s="188" t="s">
        <v>550</v>
      </c>
      <c r="G343" s="13"/>
      <c r="H343" s="189">
        <v>150</v>
      </c>
      <c r="I343" s="190"/>
      <c r="J343" s="13"/>
      <c r="K343" s="13"/>
      <c r="L343" s="185"/>
      <c r="M343" s="191"/>
      <c r="N343" s="192"/>
      <c r="O343" s="192"/>
      <c r="P343" s="192"/>
      <c r="Q343" s="192"/>
      <c r="R343" s="192"/>
      <c r="S343" s="192"/>
      <c r="T343" s="19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187" t="s">
        <v>156</v>
      </c>
      <c r="AU343" s="187" t="s">
        <v>85</v>
      </c>
      <c r="AV343" s="13" t="s">
        <v>85</v>
      </c>
      <c r="AW343" s="13" t="s">
        <v>31</v>
      </c>
      <c r="AX343" s="13" t="s">
        <v>83</v>
      </c>
      <c r="AY343" s="187" t="s">
        <v>129</v>
      </c>
    </row>
    <row r="344" s="2" customFormat="1" ht="24.15" customHeight="1">
      <c r="A344" s="38"/>
      <c r="B344" s="171"/>
      <c r="C344" s="225" t="s">
        <v>551</v>
      </c>
      <c r="D344" s="225" t="s">
        <v>427</v>
      </c>
      <c r="E344" s="226" t="s">
        <v>552</v>
      </c>
      <c r="F344" s="227" t="s">
        <v>553</v>
      </c>
      <c r="G344" s="228" t="s">
        <v>175</v>
      </c>
      <c r="H344" s="229">
        <v>128.75</v>
      </c>
      <c r="I344" s="230"/>
      <c r="J344" s="231">
        <f>ROUND(I344*H344,2)</f>
        <v>0</v>
      </c>
      <c r="K344" s="227" t="s">
        <v>187</v>
      </c>
      <c r="L344" s="232"/>
      <c r="M344" s="233" t="s">
        <v>1</v>
      </c>
      <c r="N344" s="234" t="s">
        <v>40</v>
      </c>
      <c r="O344" s="77"/>
      <c r="P344" s="181">
        <f>O344*H344</f>
        <v>0</v>
      </c>
      <c r="Q344" s="181">
        <v>0.0083899999999999999</v>
      </c>
      <c r="R344" s="181">
        <f>Q344*H344</f>
        <v>1.0802125</v>
      </c>
      <c r="S344" s="181">
        <v>0</v>
      </c>
      <c r="T344" s="182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183" t="s">
        <v>168</v>
      </c>
      <c r="AT344" s="183" t="s">
        <v>427</v>
      </c>
      <c r="AU344" s="183" t="s">
        <v>85</v>
      </c>
      <c r="AY344" s="19" t="s">
        <v>129</v>
      </c>
      <c r="BE344" s="184">
        <f>IF(N344="základní",J344,0)</f>
        <v>0</v>
      </c>
      <c r="BF344" s="184">
        <f>IF(N344="snížená",J344,0)</f>
        <v>0</v>
      </c>
      <c r="BG344" s="184">
        <f>IF(N344="zákl. přenesená",J344,0)</f>
        <v>0</v>
      </c>
      <c r="BH344" s="184">
        <f>IF(N344="sníž. přenesená",J344,0)</f>
        <v>0</v>
      </c>
      <c r="BI344" s="184">
        <f>IF(N344="nulová",J344,0)</f>
        <v>0</v>
      </c>
      <c r="BJ344" s="19" t="s">
        <v>83</v>
      </c>
      <c r="BK344" s="184">
        <f>ROUND(I344*H344,2)</f>
        <v>0</v>
      </c>
      <c r="BL344" s="19" t="s">
        <v>149</v>
      </c>
      <c r="BM344" s="183" t="s">
        <v>554</v>
      </c>
    </row>
    <row r="345" s="13" customFormat="1">
      <c r="A345" s="13"/>
      <c r="B345" s="185"/>
      <c r="C345" s="13"/>
      <c r="D345" s="186" t="s">
        <v>156</v>
      </c>
      <c r="E345" s="187" t="s">
        <v>1</v>
      </c>
      <c r="F345" s="188" t="s">
        <v>555</v>
      </c>
      <c r="G345" s="13"/>
      <c r="H345" s="189">
        <v>128.75</v>
      </c>
      <c r="I345" s="190"/>
      <c r="J345" s="13"/>
      <c r="K345" s="13"/>
      <c r="L345" s="185"/>
      <c r="M345" s="191"/>
      <c r="N345" s="192"/>
      <c r="O345" s="192"/>
      <c r="P345" s="192"/>
      <c r="Q345" s="192"/>
      <c r="R345" s="192"/>
      <c r="S345" s="192"/>
      <c r="T345" s="19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187" t="s">
        <v>156</v>
      </c>
      <c r="AU345" s="187" t="s">
        <v>85</v>
      </c>
      <c r="AV345" s="13" t="s">
        <v>85</v>
      </c>
      <c r="AW345" s="13" t="s">
        <v>31</v>
      </c>
      <c r="AX345" s="13" t="s">
        <v>83</v>
      </c>
      <c r="AY345" s="187" t="s">
        <v>129</v>
      </c>
    </row>
    <row r="346" s="2" customFormat="1" ht="33" customHeight="1">
      <c r="A346" s="38"/>
      <c r="B346" s="171"/>
      <c r="C346" s="172" t="s">
        <v>556</v>
      </c>
      <c r="D346" s="172" t="s">
        <v>132</v>
      </c>
      <c r="E346" s="173" t="s">
        <v>557</v>
      </c>
      <c r="F346" s="174" t="s">
        <v>558</v>
      </c>
      <c r="G346" s="175" t="s">
        <v>286</v>
      </c>
      <c r="H346" s="176">
        <v>33</v>
      </c>
      <c r="I346" s="177"/>
      <c r="J346" s="178">
        <f>ROUND(I346*H346,2)</f>
        <v>0</v>
      </c>
      <c r="K346" s="174" t="s">
        <v>187</v>
      </c>
      <c r="L346" s="39"/>
      <c r="M346" s="179" t="s">
        <v>1</v>
      </c>
      <c r="N346" s="180" t="s">
        <v>40</v>
      </c>
      <c r="O346" s="77"/>
      <c r="P346" s="181">
        <f>O346*H346</f>
        <v>0</v>
      </c>
      <c r="Q346" s="181">
        <v>1.0000000000000001E-05</v>
      </c>
      <c r="R346" s="181">
        <f>Q346*H346</f>
        <v>0.00033000000000000005</v>
      </c>
      <c r="S346" s="181">
        <v>0</v>
      </c>
      <c r="T346" s="182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183" t="s">
        <v>149</v>
      </c>
      <c r="AT346" s="183" t="s">
        <v>132</v>
      </c>
      <c r="AU346" s="183" t="s">
        <v>85</v>
      </c>
      <c r="AY346" s="19" t="s">
        <v>129</v>
      </c>
      <c r="BE346" s="184">
        <f>IF(N346="základní",J346,0)</f>
        <v>0</v>
      </c>
      <c r="BF346" s="184">
        <f>IF(N346="snížená",J346,0)</f>
        <v>0</v>
      </c>
      <c r="BG346" s="184">
        <f>IF(N346="zákl. přenesená",J346,0)</f>
        <v>0</v>
      </c>
      <c r="BH346" s="184">
        <f>IF(N346="sníž. přenesená",J346,0)</f>
        <v>0</v>
      </c>
      <c r="BI346" s="184">
        <f>IF(N346="nulová",J346,0)</f>
        <v>0</v>
      </c>
      <c r="BJ346" s="19" t="s">
        <v>83</v>
      </c>
      <c r="BK346" s="184">
        <f>ROUND(I346*H346,2)</f>
        <v>0</v>
      </c>
      <c r="BL346" s="19" t="s">
        <v>149</v>
      </c>
      <c r="BM346" s="183" t="s">
        <v>559</v>
      </c>
    </row>
    <row r="347" s="13" customFormat="1">
      <c r="A347" s="13"/>
      <c r="B347" s="185"/>
      <c r="C347" s="13"/>
      <c r="D347" s="186" t="s">
        <v>156</v>
      </c>
      <c r="E347" s="187" t="s">
        <v>1</v>
      </c>
      <c r="F347" s="188" t="s">
        <v>560</v>
      </c>
      <c r="G347" s="13"/>
      <c r="H347" s="189">
        <v>33</v>
      </c>
      <c r="I347" s="190"/>
      <c r="J347" s="13"/>
      <c r="K347" s="13"/>
      <c r="L347" s="185"/>
      <c r="M347" s="191"/>
      <c r="N347" s="192"/>
      <c r="O347" s="192"/>
      <c r="P347" s="192"/>
      <c r="Q347" s="192"/>
      <c r="R347" s="192"/>
      <c r="S347" s="192"/>
      <c r="T347" s="19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187" t="s">
        <v>156</v>
      </c>
      <c r="AU347" s="187" t="s">
        <v>85</v>
      </c>
      <c r="AV347" s="13" t="s">
        <v>85</v>
      </c>
      <c r="AW347" s="13" t="s">
        <v>31</v>
      </c>
      <c r="AX347" s="13" t="s">
        <v>83</v>
      </c>
      <c r="AY347" s="187" t="s">
        <v>129</v>
      </c>
    </row>
    <row r="348" s="2" customFormat="1" ht="33" customHeight="1">
      <c r="A348" s="38"/>
      <c r="B348" s="171"/>
      <c r="C348" s="172" t="s">
        <v>561</v>
      </c>
      <c r="D348" s="172" t="s">
        <v>132</v>
      </c>
      <c r="E348" s="173" t="s">
        <v>562</v>
      </c>
      <c r="F348" s="174" t="s">
        <v>563</v>
      </c>
      <c r="G348" s="175" t="s">
        <v>175</v>
      </c>
      <c r="H348" s="176">
        <v>15</v>
      </c>
      <c r="I348" s="177"/>
      <c r="J348" s="178">
        <f>ROUND(I348*H348,2)</f>
        <v>0</v>
      </c>
      <c r="K348" s="174" t="s">
        <v>187</v>
      </c>
      <c r="L348" s="39"/>
      <c r="M348" s="179" t="s">
        <v>1</v>
      </c>
      <c r="N348" s="180" t="s">
        <v>40</v>
      </c>
      <c r="O348" s="77"/>
      <c r="P348" s="181">
        <f>O348*H348</f>
        <v>0</v>
      </c>
      <c r="Q348" s="181">
        <v>0</v>
      </c>
      <c r="R348" s="181">
        <f>Q348*H348</f>
        <v>0</v>
      </c>
      <c r="S348" s="181">
        <v>0</v>
      </c>
      <c r="T348" s="182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183" t="s">
        <v>149</v>
      </c>
      <c r="AT348" s="183" t="s">
        <v>132</v>
      </c>
      <c r="AU348" s="183" t="s">
        <v>85</v>
      </c>
      <c r="AY348" s="19" t="s">
        <v>129</v>
      </c>
      <c r="BE348" s="184">
        <f>IF(N348="základní",J348,0)</f>
        <v>0</v>
      </c>
      <c r="BF348" s="184">
        <f>IF(N348="snížená",J348,0)</f>
        <v>0</v>
      </c>
      <c r="BG348" s="184">
        <f>IF(N348="zákl. přenesená",J348,0)</f>
        <v>0</v>
      </c>
      <c r="BH348" s="184">
        <f>IF(N348="sníž. přenesená",J348,0)</f>
        <v>0</v>
      </c>
      <c r="BI348" s="184">
        <f>IF(N348="nulová",J348,0)</f>
        <v>0</v>
      </c>
      <c r="BJ348" s="19" t="s">
        <v>83</v>
      </c>
      <c r="BK348" s="184">
        <f>ROUND(I348*H348,2)</f>
        <v>0</v>
      </c>
      <c r="BL348" s="19" t="s">
        <v>149</v>
      </c>
      <c r="BM348" s="183" t="s">
        <v>564</v>
      </c>
    </row>
    <row r="349" s="13" customFormat="1">
      <c r="A349" s="13"/>
      <c r="B349" s="185"/>
      <c r="C349" s="13"/>
      <c r="D349" s="186" t="s">
        <v>156</v>
      </c>
      <c r="E349" s="187" t="s">
        <v>1</v>
      </c>
      <c r="F349" s="188" t="s">
        <v>565</v>
      </c>
      <c r="G349" s="13"/>
      <c r="H349" s="189">
        <v>15</v>
      </c>
      <c r="I349" s="190"/>
      <c r="J349" s="13"/>
      <c r="K349" s="13"/>
      <c r="L349" s="185"/>
      <c r="M349" s="191"/>
      <c r="N349" s="192"/>
      <c r="O349" s="192"/>
      <c r="P349" s="192"/>
      <c r="Q349" s="192"/>
      <c r="R349" s="192"/>
      <c r="S349" s="192"/>
      <c r="T349" s="19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187" t="s">
        <v>156</v>
      </c>
      <c r="AU349" s="187" t="s">
        <v>85</v>
      </c>
      <c r="AV349" s="13" t="s">
        <v>85</v>
      </c>
      <c r="AW349" s="13" t="s">
        <v>31</v>
      </c>
      <c r="AX349" s="13" t="s">
        <v>83</v>
      </c>
      <c r="AY349" s="187" t="s">
        <v>129</v>
      </c>
    </row>
    <row r="350" s="2" customFormat="1" ht="16.5" customHeight="1">
      <c r="A350" s="38"/>
      <c r="B350" s="171"/>
      <c r="C350" s="225" t="s">
        <v>566</v>
      </c>
      <c r="D350" s="225" t="s">
        <v>427</v>
      </c>
      <c r="E350" s="226" t="s">
        <v>567</v>
      </c>
      <c r="F350" s="227" t="s">
        <v>568</v>
      </c>
      <c r="G350" s="228" t="s">
        <v>175</v>
      </c>
      <c r="H350" s="229">
        <v>15</v>
      </c>
      <c r="I350" s="230"/>
      <c r="J350" s="231">
        <f>ROUND(I350*H350,2)</f>
        <v>0</v>
      </c>
      <c r="K350" s="227" t="s">
        <v>1</v>
      </c>
      <c r="L350" s="232"/>
      <c r="M350" s="233" t="s">
        <v>1</v>
      </c>
      <c r="N350" s="234" t="s">
        <v>40</v>
      </c>
      <c r="O350" s="77"/>
      <c r="P350" s="181">
        <f>O350*H350</f>
        <v>0</v>
      </c>
      <c r="Q350" s="181">
        <v>0</v>
      </c>
      <c r="R350" s="181">
        <f>Q350*H350</f>
        <v>0</v>
      </c>
      <c r="S350" s="181">
        <v>0</v>
      </c>
      <c r="T350" s="182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183" t="s">
        <v>168</v>
      </c>
      <c r="AT350" s="183" t="s">
        <v>427</v>
      </c>
      <c r="AU350" s="183" t="s">
        <v>85</v>
      </c>
      <c r="AY350" s="19" t="s">
        <v>129</v>
      </c>
      <c r="BE350" s="184">
        <f>IF(N350="základní",J350,0)</f>
        <v>0</v>
      </c>
      <c r="BF350" s="184">
        <f>IF(N350="snížená",J350,0)</f>
        <v>0</v>
      </c>
      <c r="BG350" s="184">
        <f>IF(N350="zákl. přenesená",J350,0)</f>
        <v>0</v>
      </c>
      <c r="BH350" s="184">
        <f>IF(N350="sníž. přenesená",J350,0)</f>
        <v>0</v>
      </c>
      <c r="BI350" s="184">
        <f>IF(N350="nulová",J350,0)</f>
        <v>0</v>
      </c>
      <c r="BJ350" s="19" t="s">
        <v>83</v>
      </c>
      <c r="BK350" s="184">
        <f>ROUND(I350*H350,2)</f>
        <v>0</v>
      </c>
      <c r="BL350" s="19" t="s">
        <v>149</v>
      </c>
      <c r="BM350" s="183" t="s">
        <v>569</v>
      </c>
    </row>
    <row r="351" s="2" customFormat="1" ht="21.75" customHeight="1">
      <c r="A351" s="38"/>
      <c r="B351" s="171"/>
      <c r="C351" s="225" t="s">
        <v>570</v>
      </c>
      <c r="D351" s="225" t="s">
        <v>427</v>
      </c>
      <c r="E351" s="226" t="s">
        <v>571</v>
      </c>
      <c r="F351" s="227" t="s">
        <v>572</v>
      </c>
      <c r="G351" s="228" t="s">
        <v>286</v>
      </c>
      <c r="H351" s="229">
        <v>33.990000000000002</v>
      </c>
      <c r="I351" s="230"/>
      <c r="J351" s="231">
        <f>ROUND(I351*H351,2)</f>
        <v>0</v>
      </c>
      <c r="K351" s="227" t="s">
        <v>187</v>
      </c>
      <c r="L351" s="232"/>
      <c r="M351" s="233" t="s">
        <v>1</v>
      </c>
      <c r="N351" s="234" t="s">
        <v>40</v>
      </c>
      <c r="O351" s="77"/>
      <c r="P351" s="181">
        <f>O351*H351</f>
        <v>0</v>
      </c>
      <c r="Q351" s="181">
        <v>0.0036099999999999999</v>
      </c>
      <c r="R351" s="181">
        <f>Q351*H351</f>
        <v>0.12270390000000001</v>
      </c>
      <c r="S351" s="181">
        <v>0</v>
      </c>
      <c r="T351" s="182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183" t="s">
        <v>168</v>
      </c>
      <c r="AT351" s="183" t="s">
        <v>427</v>
      </c>
      <c r="AU351" s="183" t="s">
        <v>85</v>
      </c>
      <c r="AY351" s="19" t="s">
        <v>129</v>
      </c>
      <c r="BE351" s="184">
        <f>IF(N351="základní",J351,0)</f>
        <v>0</v>
      </c>
      <c r="BF351" s="184">
        <f>IF(N351="snížená",J351,0)</f>
        <v>0</v>
      </c>
      <c r="BG351" s="184">
        <f>IF(N351="zákl. přenesená",J351,0)</f>
        <v>0</v>
      </c>
      <c r="BH351" s="184">
        <f>IF(N351="sníž. přenesená",J351,0)</f>
        <v>0</v>
      </c>
      <c r="BI351" s="184">
        <f>IF(N351="nulová",J351,0)</f>
        <v>0</v>
      </c>
      <c r="BJ351" s="19" t="s">
        <v>83</v>
      </c>
      <c r="BK351" s="184">
        <f>ROUND(I351*H351,2)</f>
        <v>0</v>
      </c>
      <c r="BL351" s="19" t="s">
        <v>149</v>
      </c>
      <c r="BM351" s="183" t="s">
        <v>573</v>
      </c>
    </row>
    <row r="352" s="13" customFormat="1">
      <c r="A352" s="13"/>
      <c r="B352" s="185"/>
      <c r="C352" s="13"/>
      <c r="D352" s="186" t="s">
        <v>156</v>
      </c>
      <c r="E352" s="187" t="s">
        <v>1</v>
      </c>
      <c r="F352" s="188" t="s">
        <v>574</v>
      </c>
      <c r="G352" s="13"/>
      <c r="H352" s="189">
        <v>33.990000000000002</v>
      </c>
      <c r="I352" s="190"/>
      <c r="J352" s="13"/>
      <c r="K352" s="13"/>
      <c r="L352" s="185"/>
      <c r="M352" s="191"/>
      <c r="N352" s="192"/>
      <c r="O352" s="192"/>
      <c r="P352" s="192"/>
      <c r="Q352" s="192"/>
      <c r="R352" s="192"/>
      <c r="S352" s="192"/>
      <c r="T352" s="19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187" t="s">
        <v>156</v>
      </c>
      <c r="AU352" s="187" t="s">
        <v>85</v>
      </c>
      <c r="AV352" s="13" t="s">
        <v>85</v>
      </c>
      <c r="AW352" s="13" t="s">
        <v>31</v>
      </c>
      <c r="AX352" s="13" t="s">
        <v>83</v>
      </c>
      <c r="AY352" s="187" t="s">
        <v>129</v>
      </c>
    </row>
    <row r="353" s="2" customFormat="1" ht="24.15" customHeight="1">
      <c r="A353" s="38"/>
      <c r="B353" s="171"/>
      <c r="C353" s="172" t="s">
        <v>575</v>
      </c>
      <c r="D353" s="172" t="s">
        <v>132</v>
      </c>
      <c r="E353" s="173" t="s">
        <v>576</v>
      </c>
      <c r="F353" s="174" t="s">
        <v>577</v>
      </c>
      <c r="G353" s="175" t="s">
        <v>175</v>
      </c>
      <c r="H353" s="176">
        <v>14</v>
      </c>
      <c r="I353" s="177"/>
      <c r="J353" s="178">
        <f>ROUND(I353*H353,2)</f>
        <v>0</v>
      </c>
      <c r="K353" s="174" t="s">
        <v>187</v>
      </c>
      <c r="L353" s="39"/>
      <c r="M353" s="179" t="s">
        <v>1</v>
      </c>
      <c r="N353" s="180" t="s">
        <v>40</v>
      </c>
      <c r="O353" s="77"/>
      <c r="P353" s="181">
        <f>O353*H353</f>
        <v>0</v>
      </c>
      <c r="Q353" s="181">
        <v>0.34089999999999998</v>
      </c>
      <c r="R353" s="181">
        <f>Q353*H353</f>
        <v>4.7725999999999997</v>
      </c>
      <c r="S353" s="181">
        <v>0</v>
      </c>
      <c r="T353" s="182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183" t="s">
        <v>149</v>
      </c>
      <c r="AT353" s="183" t="s">
        <v>132</v>
      </c>
      <c r="AU353" s="183" t="s">
        <v>85</v>
      </c>
      <c r="AY353" s="19" t="s">
        <v>129</v>
      </c>
      <c r="BE353" s="184">
        <f>IF(N353="základní",J353,0)</f>
        <v>0</v>
      </c>
      <c r="BF353" s="184">
        <f>IF(N353="snížená",J353,0)</f>
        <v>0</v>
      </c>
      <c r="BG353" s="184">
        <f>IF(N353="zákl. přenesená",J353,0)</f>
        <v>0</v>
      </c>
      <c r="BH353" s="184">
        <f>IF(N353="sníž. přenesená",J353,0)</f>
        <v>0</v>
      </c>
      <c r="BI353" s="184">
        <f>IF(N353="nulová",J353,0)</f>
        <v>0</v>
      </c>
      <c r="BJ353" s="19" t="s">
        <v>83</v>
      </c>
      <c r="BK353" s="184">
        <f>ROUND(I353*H353,2)</f>
        <v>0</v>
      </c>
      <c r="BL353" s="19" t="s">
        <v>149</v>
      </c>
      <c r="BM353" s="183" t="s">
        <v>578</v>
      </c>
    </row>
    <row r="354" s="13" customFormat="1">
      <c r="A354" s="13"/>
      <c r="B354" s="185"/>
      <c r="C354" s="13"/>
      <c r="D354" s="186" t="s">
        <v>156</v>
      </c>
      <c r="E354" s="187" t="s">
        <v>1</v>
      </c>
      <c r="F354" s="188" t="s">
        <v>579</v>
      </c>
      <c r="G354" s="13"/>
      <c r="H354" s="189">
        <v>6</v>
      </c>
      <c r="I354" s="190"/>
      <c r="J354" s="13"/>
      <c r="K354" s="13"/>
      <c r="L354" s="185"/>
      <c r="M354" s="191"/>
      <c r="N354" s="192"/>
      <c r="O354" s="192"/>
      <c r="P354" s="192"/>
      <c r="Q354" s="192"/>
      <c r="R354" s="192"/>
      <c r="S354" s="192"/>
      <c r="T354" s="19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187" t="s">
        <v>156</v>
      </c>
      <c r="AU354" s="187" t="s">
        <v>85</v>
      </c>
      <c r="AV354" s="13" t="s">
        <v>85</v>
      </c>
      <c r="AW354" s="13" t="s">
        <v>31</v>
      </c>
      <c r="AX354" s="13" t="s">
        <v>75</v>
      </c>
      <c r="AY354" s="187" t="s">
        <v>129</v>
      </c>
    </row>
    <row r="355" s="13" customFormat="1">
      <c r="A355" s="13"/>
      <c r="B355" s="185"/>
      <c r="C355" s="13"/>
      <c r="D355" s="186" t="s">
        <v>156</v>
      </c>
      <c r="E355" s="187" t="s">
        <v>1</v>
      </c>
      <c r="F355" s="188" t="s">
        <v>580</v>
      </c>
      <c r="G355" s="13"/>
      <c r="H355" s="189">
        <v>6</v>
      </c>
      <c r="I355" s="190"/>
      <c r="J355" s="13"/>
      <c r="K355" s="13"/>
      <c r="L355" s="185"/>
      <c r="M355" s="191"/>
      <c r="N355" s="192"/>
      <c r="O355" s="192"/>
      <c r="P355" s="192"/>
      <c r="Q355" s="192"/>
      <c r="R355" s="192"/>
      <c r="S355" s="192"/>
      <c r="T355" s="19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187" t="s">
        <v>156</v>
      </c>
      <c r="AU355" s="187" t="s">
        <v>85</v>
      </c>
      <c r="AV355" s="13" t="s">
        <v>85</v>
      </c>
      <c r="AW355" s="13" t="s">
        <v>31</v>
      </c>
      <c r="AX355" s="13" t="s">
        <v>75</v>
      </c>
      <c r="AY355" s="187" t="s">
        <v>129</v>
      </c>
    </row>
    <row r="356" s="13" customFormat="1">
      <c r="A356" s="13"/>
      <c r="B356" s="185"/>
      <c r="C356" s="13"/>
      <c r="D356" s="186" t="s">
        <v>156</v>
      </c>
      <c r="E356" s="187" t="s">
        <v>1</v>
      </c>
      <c r="F356" s="188" t="s">
        <v>581</v>
      </c>
      <c r="G356" s="13"/>
      <c r="H356" s="189">
        <v>2</v>
      </c>
      <c r="I356" s="190"/>
      <c r="J356" s="13"/>
      <c r="K356" s="13"/>
      <c r="L356" s="185"/>
      <c r="M356" s="191"/>
      <c r="N356" s="192"/>
      <c r="O356" s="192"/>
      <c r="P356" s="192"/>
      <c r="Q356" s="192"/>
      <c r="R356" s="192"/>
      <c r="S356" s="192"/>
      <c r="T356" s="19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187" t="s">
        <v>156</v>
      </c>
      <c r="AU356" s="187" t="s">
        <v>85</v>
      </c>
      <c r="AV356" s="13" t="s">
        <v>85</v>
      </c>
      <c r="AW356" s="13" t="s">
        <v>31</v>
      </c>
      <c r="AX356" s="13" t="s">
        <v>75</v>
      </c>
      <c r="AY356" s="187" t="s">
        <v>129</v>
      </c>
    </row>
    <row r="357" s="14" customFormat="1">
      <c r="A357" s="14"/>
      <c r="B357" s="202"/>
      <c r="C357" s="14"/>
      <c r="D357" s="186" t="s">
        <v>156</v>
      </c>
      <c r="E357" s="203" t="s">
        <v>1</v>
      </c>
      <c r="F357" s="204" t="s">
        <v>219</v>
      </c>
      <c r="G357" s="14"/>
      <c r="H357" s="205">
        <v>14</v>
      </c>
      <c r="I357" s="206"/>
      <c r="J357" s="14"/>
      <c r="K357" s="14"/>
      <c r="L357" s="202"/>
      <c r="M357" s="207"/>
      <c r="N357" s="208"/>
      <c r="O357" s="208"/>
      <c r="P357" s="208"/>
      <c r="Q357" s="208"/>
      <c r="R357" s="208"/>
      <c r="S357" s="208"/>
      <c r="T357" s="209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03" t="s">
        <v>156</v>
      </c>
      <c r="AU357" s="203" t="s">
        <v>85</v>
      </c>
      <c r="AV357" s="14" t="s">
        <v>149</v>
      </c>
      <c r="AW357" s="14" t="s">
        <v>31</v>
      </c>
      <c r="AX357" s="14" t="s">
        <v>83</v>
      </c>
      <c r="AY357" s="203" t="s">
        <v>129</v>
      </c>
    </row>
    <row r="358" s="2" customFormat="1" ht="24.15" customHeight="1">
      <c r="A358" s="38"/>
      <c r="B358" s="171"/>
      <c r="C358" s="225" t="s">
        <v>582</v>
      </c>
      <c r="D358" s="225" t="s">
        <v>427</v>
      </c>
      <c r="E358" s="226" t="s">
        <v>583</v>
      </c>
      <c r="F358" s="227" t="s">
        <v>584</v>
      </c>
      <c r="G358" s="228" t="s">
        <v>175</v>
      </c>
      <c r="H358" s="229">
        <v>14</v>
      </c>
      <c r="I358" s="230"/>
      <c r="J358" s="231">
        <f>ROUND(I358*H358,2)</f>
        <v>0</v>
      </c>
      <c r="K358" s="227" t="s">
        <v>1</v>
      </c>
      <c r="L358" s="232"/>
      <c r="M358" s="233" t="s">
        <v>1</v>
      </c>
      <c r="N358" s="234" t="s">
        <v>40</v>
      </c>
      <c r="O358" s="77"/>
      <c r="P358" s="181">
        <f>O358*H358</f>
        <v>0</v>
      </c>
      <c r="Q358" s="181">
        <v>0</v>
      </c>
      <c r="R358" s="181">
        <f>Q358*H358</f>
        <v>0</v>
      </c>
      <c r="S358" s="181">
        <v>0</v>
      </c>
      <c r="T358" s="182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183" t="s">
        <v>168</v>
      </c>
      <c r="AT358" s="183" t="s">
        <v>427</v>
      </c>
      <c r="AU358" s="183" t="s">
        <v>85</v>
      </c>
      <c r="AY358" s="19" t="s">
        <v>129</v>
      </c>
      <c r="BE358" s="184">
        <f>IF(N358="základní",J358,0)</f>
        <v>0</v>
      </c>
      <c r="BF358" s="184">
        <f>IF(N358="snížená",J358,0)</f>
        <v>0</v>
      </c>
      <c r="BG358" s="184">
        <f>IF(N358="zákl. přenesená",J358,0)</f>
        <v>0</v>
      </c>
      <c r="BH358" s="184">
        <f>IF(N358="sníž. přenesená",J358,0)</f>
        <v>0</v>
      </c>
      <c r="BI358" s="184">
        <f>IF(N358="nulová",J358,0)</f>
        <v>0</v>
      </c>
      <c r="BJ358" s="19" t="s">
        <v>83</v>
      </c>
      <c r="BK358" s="184">
        <f>ROUND(I358*H358,2)</f>
        <v>0</v>
      </c>
      <c r="BL358" s="19" t="s">
        <v>149</v>
      </c>
      <c r="BM358" s="183" t="s">
        <v>585</v>
      </c>
    </row>
    <row r="359" s="2" customFormat="1" ht="24.15" customHeight="1">
      <c r="A359" s="38"/>
      <c r="B359" s="171"/>
      <c r="C359" s="172" t="s">
        <v>586</v>
      </c>
      <c r="D359" s="172" t="s">
        <v>132</v>
      </c>
      <c r="E359" s="173" t="s">
        <v>587</v>
      </c>
      <c r="F359" s="174" t="s">
        <v>588</v>
      </c>
      <c r="G359" s="175" t="s">
        <v>175</v>
      </c>
      <c r="H359" s="176">
        <v>32</v>
      </c>
      <c r="I359" s="177"/>
      <c r="J359" s="178">
        <f>ROUND(I359*H359,2)</f>
        <v>0</v>
      </c>
      <c r="K359" s="174" t="s">
        <v>142</v>
      </c>
      <c r="L359" s="39"/>
      <c r="M359" s="179" t="s">
        <v>1</v>
      </c>
      <c r="N359" s="180" t="s">
        <v>40</v>
      </c>
      <c r="O359" s="77"/>
      <c r="P359" s="181">
        <f>O359*H359</f>
        <v>0</v>
      </c>
      <c r="Q359" s="181">
        <v>0.21734000000000001</v>
      </c>
      <c r="R359" s="181">
        <f>Q359*H359</f>
        <v>6.9548800000000002</v>
      </c>
      <c r="S359" s="181">
        <v>0</v>
      </c>
      <c r="T359" s="182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183" t="s">
        <v>149</v>
      </c>
      <c r="AT359" s="183" t="s">
        <v>132</v>
      </c>
      <c r="AU359" s="183" t="s">
        <v>85</v>
      </c>
      <c r="AY359" s="19" t="s">
        <v>129</v>
      </c>
      <c r="BE359" s="184">
        <f>IF(N359="základní",J359,0)</f>
        <v>0</v>
      </c>
      <c r="BF359" s="184">
        <f>IF(N359="snížená",J359,0)</f>
        <v>0</v>
      </c>
      <c r="BG359" s="184">
        <f>IF(N359="zákl. přenesená",J359,0)</f>
        <v>0</v>
      </c>
      <c r="BH359" s="184">
        <f>IF(N359="sníž. přenesená",J359,0)</f>
        <v>0</v>
      </c>
      <c r="BI359" s="184">
        <f>IF(N359="nulová",J359,0)</f>
        <v>0</v>
      </c>
      <c r="BJ359" s="19" t="s">
        <v>83</v>
      </c>
      <c r="BK359" s="184">
        <f>ROUND(I359*H359,2)</f>
        <v>0</v>
      </c>
      <c r="BL359" s="19" t="s">
        <v>149</v>
      </c>
      <c r="BM359" s="183" t="s">
        <v>589</v>
      </c>
    </row>
    <row r="360" s="13" customFormat="1">
      <c r="A360" s="13"/>
      <c r="B360" s="185"/>
      <c r="C360" s="13"/>
      <c r="D360" s="186" t="s">
        <v>156</v>
      </c>
      <c r="E360" s="187" t="s">
        <v>1</v>
      </c>
      <c r="F360" s="188" t="s">
        <v>590</v>
      </c>
      <c r="G360" s="13"/>
      <c r="H360" s="189">
        <v>32</v>
      </c>
      <c r="I360" s="190"/>
      <c r="J360" s="13"/>
      <c r="K360" s="13"/>
      <c r="L360" s="185"/>
      <c r="M360" s="191"/>
      <c r="N360" s="192"/>
      <c r="O360" s="192"/>
      <c r="P360" s="192"/>
      <c r="Q360" s="192"/>
      <c r="R360" s="192"/>
      <c r="S360" s="192"/>
      <c r="T360" s="19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187" t="s">
        <v>156</v>
      </c>
      <c r="AU360" s="187" t="s">
        <v>85</v>
      </c>
      <c r="AV360" s="13" t="s">
        <v>85</v>
      </c>
      <c r="AW360" s="13" t="s">
        <v>31</v>
      </c>
      <c r="AX360" s="13" t="s">
        <v>83</v>
      </c>
      <c r="AY360" s="187" t="s">
        <v>129</v>
      </c>
    </row>
    <row r="361" s="2" customFormat="1" ht="16.5" customHeight="1">
      <c r="A361" s="38"/>
      <c r="B361" s="171"/>
      <c r="C361" s="225" t="s">
        <v>591</v>
      </c>
      <c r="D361" s="225" t="s">
        <v>427</v>
      </c>
      <c r="E361" s="226" t="s">
        <v>592</v>
      </c>
      <c r="F361" s="227" t="s">
        <v>593</v>
      </c>
      <c r="G361" s="228" t="s">
        <v>175</v>
      </c>
      <c r="H361" s="229">
        <v>32</v>
      </c>
      <c r="I361" s="230"/>
      <c r="J361" s="231">
        <f>ROUND(I361*H361,2)</f>
        <v>0</v>
      </c>
      <c r="K361" s="227" t="s">
        <v>142</v>
      </c>
      <c r="L361" s="232"/>
      <c r="M361" s="233" t="s">
        <v>1</v>
      </c>
      <c r="N361" s="234" t="s">
        <v>40</v>
      </c>
      <c r="O361" s="77"/>
      <c r="P361" s="181">
        <f>O361*H361</f>
        <v>0</v>
      </c>
      <c r="Q361" s="181">
        <v>0.050599999999999999</v>
      </c>
      <c r="R361" s="181">
        <f>Q361*H361</f>
        <v>1.6192</v>
      </c>
      <c r="S361" s="181">
        <v>0</v>
      </c>
      <c r="T361" s="182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183" t="s">
        <v>168</v>
      </c>
      <c r="AT361" s="183" t="s">
        <v>427</v>
      </c>
      <c r="AU361" s="183" t="s">
        <v>85</v>
      </c>
      <c r="AY361" s="19" t="s">
        <v>129</v>
      </c>
      <c r="BE361" s="184">
        <f>IF(N361="základní",J361,0)</f>
        <v>0</v>
      </c>
      <c r="BF361" s="184">
        <f>IF(N361="snížená",J361,0)</f>
        <v>0</v>
      </c>
      <c r="BG361" s="184">
        <f>IF(N361="zákl. přenesená",J361,0)</f>
        <v>0</v>
      </c>
      <c r="BH361" s="184">
        <f>IF(N361="sníž. přenesená",J361,0)</f>
        <v>0</v>
      </c>
      <c r="BI361" s="184">
        <f>IF(N361="nulová",J361,0)</f>
        <v>0</v>
      </c>
      <c r="BJ361" s="19" t="s">
        <v>83</v>
      </c>
      <c r="BK361" s="184">
        <f>ROUND(I361*H361,2)</f>
        <v>0</v>
      </c>
      <c r="BL361" s="19" t="s">
        <v>149</v>
      </c>
      <c r="BM361" s="183" t="s">
        <v>594</v>
      </c>
    </row>
    <row r="362" s="2" customFormat="1" ht="24.15" customHeight="1">
      <c r="A362" s="38"/>
      <c r="B362" s="171"/>
      <c r="C362" s="172" t="s">
        <v>595</v>
      </c>
      <c r="D362" s="172" t="s">
        <v>132</v>
      </c>
      <c r="E362" s="173" t="s">
        <v>596</v>
      </c>
      <c r="F362" s="174" t="s">
        <v>597</v>
      </c>
      <c r="G362" s="175" t="s">
        <v>175</v>
      </c>
      <c r="H362" s="176">
        <v>7</v>
      </c>
      <c r="I362" s="177"/>
      <c r="J362" s="178">
        <f>ROUND(I362*H362,2)</f>
        <v>0</v>
      </c>
      <c r="K362" s="174" t="s">
        <v>187</v>
      </c>
      <c r="L362" s="39"/>
      <c r="M362" s="179" t="s">
        <v>1</v>
      </c>
      <c r="N362" s="180" t="s">
        <v>40</v>
      </c>
      <c r="O362" s="77"/>
      <c r="P362" s="181">
        <f>O362*H362</f>
        <v>0</v>
      </c>
      <c r="Q362" s="181">
        <v>0.42080000000000001</v>
      </c>
      <c r="R362" s="181">
        <f>Q362*H362</f>
        <v>2.9456000000000002</v>
      </c>
      <c r="S362" s="181">
        <v>0</v>
      </c>
      <c r="T362" s="182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183" t="s">
        <v>149</v>
      </c>
      <c r="AT362" s="183" t="s">
        <v>132</v>
      </c>
      <c r="AU362" s="183" t="s">
        <v>85</v>
      </c>
      <c r="AY362" s="19" t="s">
        <v>129</v>
      </c>
      <c r="BE362" s="184">
        <f>IF(N362="základní",J362,0)</f>
        <v>0</v>
      </c>
      <c r="BF362" s="184">
        <f>IF(N362="snížená",J362,0)</f>
        <v>0</v>
      </c>
      <c r="BG362" s="184">
        <f>IF(N362="zákl. přenesená",J362,0)</f>
        <v>0</v>
      </c>
      <c r="BH362" s="184">
        <f>IF(N362="sníž. přenesená",J362,0)</f>
        <v>0</v>
      </c>
      <c r="BI362" s="184">
        <f>IF(N362="nulová",J362,0)</f>
        <v>0</v>
      </c>
      <c r="BJ362" s="19" t="s">
        <v>83</v>
      </c>
      <c r="BK362" s="184">
        <f>ROUND(I362*H362,2)</f>
        <v>0</v>
      </c>
      <c r="BL362" s="19" t="s">
        <v>149</v>
      </c>
      <c r="BM362" s="183" t="s">
        <v>598</v>
      </c>
    </row>
    <row r="363" s="13" customFormat="1">
      <c r="A363" s="13"/>
      <c r="B363" s="185"/>
      <c r="C363" s="13"/>
      <c r="D363" s="186" t="s">
        <v>156</v>
      </c>
      <c r="E363" s="187" t="s">
        <v>1</v>
      </c>
      <c r="F363" s="188" t="s">
        <v>599</v>
      </c>
      <c r="G363" s="13"/>
      <c r="H363" s="189">
        <v>7</v>
      </c>
      <c r="I363" s="190"/>
      <c r="J363" s="13"/>
      <c r="K363" s="13"/>
      <c r="L363" s="185"/>
      <c r="M363" s="191"/>
      <c r="N363" s="192"/>
      <c r="O363" s="192"/>
      <c r="P363" s="192"/>
      <c r="Q363" s="192"/>
      <c r="R363" s="192"/>
      <c r="S363" s="192"/>
      <c r="T363" s="19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187" t="s">
        <v>156</v>
      </c>
      <c r="AU363" s="187" t="s">
        <v>85</v>
      </c>
      <c r="AV363" s="13" t="s">
        <v>85</v>
      </c>
      <c r="AW363" s="13" t="s">
        <v>31</v>
      </c>
      <c r="AX363" s="13" t="s">
        <v>83</v>
      </c>
      <c r="AY363" s="187" t="s">
        <v>129</v>
      </c>
    </row>
    <row r="364" s="2" customFormat="1" ht="33" customHeight="1">
      <c r="A364" s="38"/>
      <c r="B364" s="171"/>
      <c r="C364" s="172" t="s">
        <v>600</v>
      </c>
      <c r="D364" s="172" t="s">
        <v>132</v>
      </c>
      <c r="E364" s="173" t="s">
        <v>601</v>
      </c>
      <c r="F364" s="174" t="s">
        <v>602</v>
      </c>
      <c r="G364" s="175" t="s">
        <v>175</v>
      </c>
      <c r="H364" s="176">
        <v>11</v>
      </c>
      <c r="I364" s="177"/>
      <c r="J364" s="178">
        <f>ROUND(I364*H364,2)</f>
        <v>0</v>
      </c>
      <c r="K364" s="174" t="s">
        <v>187</v>
      </c>
      <c r="L364" s="39"/>
      <c r="M364" s="179" t="s">
        <v>1</v>
      </c>
      <c r="N364" s="180" t="s">
        <v>40</v>
      </c>
      <c r="O364" s="77"/>
      <c r="P364" s="181">
        <f>O364*H364</f>
        <v>0</v>
      </c>
      <c r="Q364" s="181">
        <v>0.31108000000000002</v>
      </c>
      <c r="R364" s="181">
        <f>Q364*H364</f>
        <v>3.4218800000000003</v>
      </c>
      <c r="S364" s="181">
        <v>0</v>
      </c>
      <c r="T364" s="182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183" t="s">
        <v>149</v>
      </c>
      <c r="AT364" s="183" t="s">
        <v>132</v>
      </c>
      <c r="AU364" s="183" t="s">
        <v>85</v>
      </c>
      <c r="AY364" s="19" t="s">
        <v>129</v>
      </c>
      <c r="BE364" s="184">
        <f>IF(N364="základní",J364,0)</f>
        <v>0</v>
      </c>
      <c r="BF364" s="184">
        <f>IF(N364="snížená",J364,0)</f>
        <v>0</v>
      </c>
      <c r="BG364" s="184">
        <f>IF(N364="zákl. přenesená",J364,0)</f>
        <v>0</v>
      </c>
      <c r="BH364" s="184">
        <f>IF(N364="sníž. přenesená",J364,0)</f>
        <v>0</v>
      </c>
      <c r="BI364" s="184">
        <f>IF(N364="nulová",J364,0)</f>
        <v>0</v>
      </c>
      <c r="BJ364" s="19" t="s">
        <v>83</v>
      </c>
      <c r="BK364" s="184">
        <f>ROUND(I364*H364,2)</f>
        <v>0</v>
      </c>
      <c r="BL364" s="19" t="s">
        <v>149</v>
      </c>
      <c r="BM364" s="183" t="s">
        <v>603</v>
      </c>
    </row>
    <row r="365" s="13" customFormat="1">
      <c r="A365" s="13"/>
      <c r="B365" s="185"/>
      <c r="C365" s="13"/>
      <c r="D365" s="186" t="s">
        <v>156</v>
      </c>
      <c r="E365" s="187" t="s">
        <v>1</v>
      </c>
      <c r="F365" s="188" t="s">
        <v>604</v>
      </c>
      <c r="G365" s="13"/>
      <c r="H365" s="189">
        <v>11</v>
      </c>
      <c r="I365" s="190"/>
      <c r="J365" s="13"/>
      <c r="K365" s="13"/>
      <c r="L365" s="185"/>
      <c r="M365" s="191"/>
      <c r="N365" s="192"/>
      <c r="O365" s="192"/>
      <c r="P365" s="192"/>
      <c r="Q365" s="192"/>
      <c r="R365" s="192"/>
      <c r="S365" s="192"/>
      <c r="T365" s="19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187" t="s">
        <v>156</v>
      </c>
      <c r="AU365" s="187" t="s">
        <v>85</v>
      </c>
      <c r="AV365" s="13" t="s">
        <v>85</v>
      </c>
      <c r="AW365" s="13" t="s">
        <v>31</v>
      </c>
      <c r="AX365" s="13" t="s">
        <v>83</v>
      </c>
      <c r="AY365" s="187" t="s">
        <v>129</v>
      </c>
    </row>
    <row r="366" s="2" customFormat="1" ht="16.5" customHeight="1">
      <c r="A366" s="38"/>
      <c r="B366" s="171"/>
      <c r="C366" s="172" t="s">
        <v>605</v>
      </c>
      <c r="D366" s="172" t="s">
        <v>132</v>
      </c>
      <c r="E366" s="173" t="s">
        <v>606</v>
      </c>
      <c r="F366" s="174" t="s">
        <v>607</v>
      </c>
      <c r="G366" s="175" t="s">
        <v>175</v>
      </c>
      <c r="H366" s="176">
        <v>26</v>
      </c>
      <c r="I366" s="177"/>
      <c r="J366" s="178">
        <f>ROUND(I366*H366,2)</f>
        <v>0</v>
      </c>
      <c r="K366" s="174" t="s">
        <v>1</v>
      </c>
      <c r="L366" s="39"/>
      <c r="M366" s="179" t="s">
        <v>1</v>
      </c>
      <c r="N366" s="180" t="s">
        <v>40</v>
      </c>
      <c r="O366" s="77"/>
      <c r="P366" s="181">
        <f>O366*H366</f>
        <v>0</v>
      </c>
      <c r="Q366" s="181">
        <v>0</v>
      </c>
      <c r="R366" s="181">
        <f>Q366*H366</f>
        <v>0</v>
      </c>
      <c r="S366" s="181">
        <v>0</v>
      </c>
      <c r="T366" s="182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183" t="s">
        <v>149</v>
      </c>
      <c r="AT366" s="183" t="s">
        <v>132</v>
      </c>
      <c r="AU366" s="183" t="s">
        <v>85</v>
      </c>
      <c r="AY366" s="19" t="s">
        <v>129</v>
      </c>
      <c r="BE366" s="184">
        <f>IF(N366="základní",J366,0)</f>
        <v>0</v>
      </c>
      <c r="BF366" s="184">
        <f>IF(N366="snížená",J366,0)</f>
        <v>0</v>
      </c>
      <c r="BG366" s="184">
        <f>IF(N366="zákl. přenesená",J366,0)</f>
        <v>0</v>
      </c>
      <c r="BH366" s="184">
        <f>IF(N366="sníž. přenesená",J366,0)</f>
        <v>0</v>
      </c>
      <c r="BI366" s="184">
        <f>IF(N366="nulová",J366,0)</f>
        <v>0</v>
      </c>
      <c r="BJ366" s="19" t="s">
        <v>83</v>
      </c>
      <c r="BK366" s="184">
        <f>ROUND(I366*H366,2)</f>
        <v>0</v>
      </c>
      <c r="BL366" s="19" t="s">
        <v>149</v>
      </c>
      <c r="BM366" s="183" t="s">
        <v>608</v>
      </c>
    </row>
    <row r="367" s="13" customFormat="1">
      <c r="A367" s="13"/>
      <c r="B367" s="185"/>
      <c r="C367" s="13"/>
      <c r="D367" s="186" t="s">
        <v>156</v>
      </c>
      <c r="E367" s="187" t="s">
        <v>1</v>
      </c>
      <c r="F367" s="188" t="s">
        <v>609</v>
      </c>
      <c r="G367" s="13"/>
      <c r="H367" s="189">
        <v>26</v>
      </c>
      <c r="I367" s="190"/>
      <c r="J367" s="13"/>
      <c r="K367" s="13"/>
      <c r="L367" s="185"/>
      <c r="M367" s="191"/>
      <c r="N367" s="192"/>
      <c r="O367" s="192"/>
      <c r="P367" s="192"/>
      <c r="Q367" s="192"/>
      <c r="R367" s="192"/>
      <c r="S367" s="192"/>
      <c r="T367" s="19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187" t="s">
        <v>156</v>
      </c>
      <c r="AU367" s="187" t="s">
        <v>85</v>
      </c>
      <c r="AV367" s="13" t="s">
        <v>85</v>
      </c>
      <c r="AW367" s="13" t="s">
        <v>31</v>
      </c>
      <c r="AX367" s="13" t="s">
        <v>83</v>
      </c>
      <c r="AY367" s="187" t="s">
        <v>129</v>
      </c>
    </row>
    <row r="368" s="12" customFormat="1" ht="22.8" customHeight="1">
      <c r="A368" s="12"/>
      <c r="B368" s="158"/>
      <c r="C368" s="12"/>
      <c r="D368" s="159" t="s">
        <v>74</v>
      </c>
      <c r="E368" s="169" t="s">
        <v>172</v>
      </c>
      <c r="F368" s="169" t="s">
        <v>610</v>
      </c>
      <c r="G368" s="12"/>
      <c r="H368" s="12"/>
      <c r="I368" s="161"/>
      <c r="J368" s="170">
        <f>BK368</f>
        <v>0</v>
      </c>
      <c r="K368" s="12"/>
      <c r="L368" s="158"/>
      <c r="M368" s="163"/>
      <c r="N368" s="164"/>
      <c r="O368" s="164"/>
      <c r="P368" s="165">
        <f>SUM(P369:P491)</f>
        <v>0</v>
      </c>
      <c r="Q368" s="164"/>
      <c r="R368" s="165">
        <f>SUM(R369:R491)</f>
        <v>726.70375839999997</v>
      </c>
      <c r="S368" s="164"/>
      <c r="T368" s="166">
        <f>SUM(T369:T491)</f>
        <v>1.1580000000000001</v>
      </c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R368" s="159" t="s">
        <v>83</v>
      </c>
      <c r="AT368" s="167" t="s">
        <v>74</v>
      </c>
      <c r="AU368" s="167" t="s">
        <v>83</v>
      </c>
      <c r="AY368" s="159" t="s">
        <v>129</v>
      </c>
      <c r="BK368" s="168">
        <f>SUM(BK369:BK491)</f>
        <v>0</v>
      </c>
    </row>
    <row r="369" s="2" customFormat="1" ht="16.5" customHeight="1">
      <c r="A369" s="38"/>
      <c r="B369" s="171"/>
      <c r="C369" s="172" t="s">
        <v>611</v>
      </c>
      <c r="D369" s="172" t="s">
        <v>132</v>
      </c>
      <c r="E369" s="173" t="s">
        <v>612</v>
      </c>
      <c r="F369" s="174" t="s">
        <v>613</v>
      </c>
      <c r="G369" s="175" t="s">
        <v>286</v>
      </c>
      <c r="H369" s="176">
        <v>6.7999999999999998</v>
      </c>
      <c r="I369" s="177"/>
      <c r="J369" s="178">
        <f>ROUND(I369*H369,2)</f>
        <v>0</v>
      </c>
      <c r="K369" s="174" t="s">
        <v>142</v>
      </c>
      <c r="L369" s="39"/>
      <c r="M369" s="179" t="s">
        <v>1</v>
      </c>
      <c r="N369" s="180" t="s">
        <v>40</v>
      </c>
      <c r="O369" s="77"/>
      <c r="P369" s="181">
        <f>O369*H369</f>
        <v>0</v>
      </c>
      <c r="Q369" s="181">
        <v>0.040079999999999998</v>
      </c>
      <c r="R369" s="181">
        <f>Q369*H369</f>
        <v>0.27254399999999995</v>
      </c>
      <c r="S369" s="181">
        <v>0</v>
      </c>
      <c r="T369" s="182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183" t="s">
        <v>149</v>
      </c>
      <c r="AT369" s="183" t="s">
        <v>132</v>
      </c>
      <c r="AU369" s="183" t="s">
        <v>85</v>
      </c>
      <c r="AY369" s="19" t="s">
        <v>129</v>
      </c>
      <c r="BE369" s="184">
        <f>IF(N369="základní",J369,0)</f>
        <v>0</v>
      </c>
      <c r="BF369" s="184">
        <f>IF(N369="snížená",J369,0)</f>
        <v>0</v>
      </c>
      <c r="BG369" s="184">
        <f>IF(N369="zákl. přenesená",J369,0)</f>
        <v>0</v>
      </c>
      <c r="BH369" s="184">
        <f>IF(N369="sníž. přenesená",J369,0)</f>
        <v>0</v>
      </c>
      <c r="BI369" s="184">
        <f>IF(N369="nulová",J369,0)</f>
        <v>0</v>
      </c>
      <c r="BJ369" s="19" t="s">
        <v>83</v>
      </c>
      <c r="BK369" s="184">
        <f>ROUND(I369*H369,2)</f>
        <v>0</v>
      </c>
      <c r="BL369" s="19" t="s">
        <v>149</v>
      </c>
      <c r="BM369" s="183" t="s">
        <v>614</v>
      </c>
    </row>
    <row r="370" s="13" customFormat="1">
      <c r="A370" s="13"/>
      <c r="B370" s="185"/>
      <c r="C370" s="13"/>
      <c r="D370" s="186" t="s">
        <v>156</v>
      </c>
      <c r="E370" s="187" t="s">
        <v>1</v>
      </c>
      <c r="F370" s="188" t="s">
        <v>615</v>
      </c>
      <c r="G370" s="13"/>
      <c r="H370" s="189">
        <v>6.7999999999999998</v>
      </c>
      <c r="I370" s="190"/>
      <c r="J370" s="13"/>
      <c r="K370" s="13"/>
      <c r="L370" s="185"/>
      <c r="M370" s="191"/>
      <c r="N370" s="192"/>
      <c r="O370" s="192"/>
      <c r="P370" s="192"/>
      <c r="Q370" s="192"/>
      <c r="R370" s="192"/>
      <c r="S370" s="192"/>
      <c r="T370" s="19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187" t="s">
        <v>156</v>
      </c>
      <c r="AU370" s="187" t="s">
        <v>85</v>
      </c>
      <c r="AV370" s="13" t="s">
        <v>85</v>
      </c>
      <c r="AW370" s="13" t="s">
        <v>31</v>
      </c>
      <c r="AX370" s="13" t="s">
        <v>83</v>
      </c>
      <c r="AY370" s="187" t="s">
        <v>129</v>
      </c>
    </row>
    <row r="371" s="2" customFormat="1" ht="24.15" customHeight="1">
      <c r="A371" s="38"/>
      <c r="B371" s="171"/>
      <c r="C371" s="172" t="s">
        <v>616</v>
      </c>
      <c r="D371" s="172" t="s">
        <v>132</v>
      </c>
      <c r="E371" s="173" t="s">
        <v>617</v>
      </c>
      <c r="F371" s="174" t="s">
        <v>618</v>
      </c>
      <c r="G371" s="175" t="s">
        <v>286</v>
      </c>
      <c r="H371" s="176">
        <v>10.199999999999999</v>
      </c>
      <c r="I371" s="177"/>
      <c r="J371" s="178">
        <f>ROUND(I371*H371,2)</f>
        <v>0</v>
      </c>
      <c r="K371" s="174" t="s">
        <v>142</v>
      </c>
      <c r="L371" s="39"/>
      <c r="M371" s="179" t="s">
        <v>1</v>
      </c>
      <c r="N371" s="180" t="s">
        <v>40</v>
      </c>
      <c r="O371" s="77"/>
      <c r="P371" s="181">
        <f>O371*H371</f>
        <v>0</v>
      </c>
      <c r="Q371" s="181">
        <v>0.00029999999999999997</v>
      </c>
      <c r="R371" s="181">
        <f>Q371*H371</f>
        <v>0.0030599999999999994</v>
      </c>
      <c r="S371" s="181">
        <v>0</v>
      </c>
      <c r="T371" s="182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183" t="s">
        <v>149</v>
      </c>
      <c r="AT371" s="183" t="s">
        <v>132</v>
      </c>
      <c r="AU371" s="183" t="s">
        <v>85</v>
      </c>
      <c r="AY371" s="19" t="s">
        <v>129</v>
      </c>
      <c r="BE371" s="184">
        <f>IF(N371="základní",J371,0)</f>
        <v>0</v>
      </c>
      <c r="BF371" s="184">
        <f>IF(N371="snížená",J371,0)</f>
        <v>0</v>
      </c>
      <c r="BG371" s="184">
        <f>IF(N371="zákl. přenesená",J371,0)</f>
        <v>0</v>
      </c>
      <c r="BH371" s="184">
        <f>IF(N371="sníž. přenesená",J371,0)</f>
        <v>0</v>
      </c>
      <c r="BI371" s="184">
        <f>IF(N371="nulová",J371,0)</f>
        <v>0</v>
      </c>
      <c r="BJ371" s="19" t="s">
        <v>83</v>
      </c>
      <c r="BK371" s="184">
        <f>ROUND(I371*H371,2)</f>
        <v>0</v>
      </c>
      <c r="BL371" s="19" t="s">
        <v>149</v>
      </c>
      <c r="BM371" s="183" t="s">
        <v>619</v>
      </c>
    </row>
    <row r="372" s="13" customFormat="1">
      <c r="A372" s="13"/>
      <c r="B372" s="185"/>
      <c r="C372" s="13"/>
      <c r="D372" s="186" t="s">
        <v>156</v>
      </c>
      <c r="E372" s="187" t="s">
        <v>1</v>
      </c>
      <c r="F372" s="188" t="s">
        <v>620</v>
      </c>
      <c r="G372" s="13"/>
      <c r="H372" s="189">
        <v>10.199999999999999</v>
      </c>
      <c r="I372" s="190"/>
      <c r="J372" s="13"/>
      <c r="K372" s="13"/>
      <c r="L372" s="185"/>
      <c r="M372" s="191"/>
      <c r="N372" s="192"/>
      <c r="O372" s="192"/>
      <c r="P372" s="192"/>
      <c r="Q372" s="192"/>
      <c r="R372" s="192"/>
      <c r="S372" s="192"/>
      <c r="T372" s="19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187" t="s">
        <v>156</v>
      </c>
      <c r="AU372" s="187" t="s">
        <v>85</v>
      </c>
      <c r="AV372" s="13" t="s">
        <v>85</v>
      </c>
      <c r="AW372" s="13" t="s">
        <v>31</v>
      </c>
      <c r="AX372" s="13" t="s">
        <v>83</v>
      </c>
      <c r="AY372" s="187" t="s">
        <v>129</v>
      </c>
    </row>
    <row r="373" s="2" customFormat="1" ht="24.15" customHeight="1">
      <c r="A373" s="38"/>
      <c r="B373" s="171"/>
      <c r="C373" s="225" t="s">
        <v>621</v>
      </c>
      <c r="D373" s="225" t="s">
        <v>427</v>
      </c>
      <c r="E373" s="226" t="s">
        <v>622</v>
      </c>
      <c r="F373" s="227" t="s">
        <v>623</v>
      </c>
      <c r="G373" s="228" t="s">
        <v>286</v>
      </c>
      <c r="H373" s="229">
        <v>17.510000000000002</v>
      </c>
      <c r="I373" s="230"/>
      <c r="J373" s="231">
        <f>ROUND(I373*H373,2)</f>
        <v>0</v>
      </c>
      <c r="K373" s="227" t="s">
        <v>1</v>
      </c>
      <c r="L373" s="232"/>
      <c r="M373" s="233" t="s">
        <v>1</v>
      </c>
      <c r="N373" s="234" t="s">
        <v>40</v>
      </c>
      <c r="O373" s="77"/>
      <c r="P373" s="181">
        <f>O373*H373</f>
        <v>0</v>
      </c>
      <c r="Q373" s="181">
        <v>0</v>
      </c>
      <c r="R373" s="181">
        <f>Q373*H373</f>
        <v>0</v>
      </c>
      <c r="S373" s="181">
        <v>0</v>
      </c>
      <c r="T373" s="182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183" t="s">
        <v>168</v>
      </c>
      <c r="AT373" s="183" t="s">
        <v>427</v>
      </c>
      <c r="AU373" s="183" t="s">
        <v>85</v>
      </c>
      <c r="AY373" s="19" t="s">
        <v>129</v>
      </c>
      <c r="BE373" s="184">
        <f>IF(N373="základní",J373,0)</f>
        <v>0</v>
      </c>
      <c r="BF373" s="184">
        <f>IF(N373="snížená",J373,0)</f>
        <v>0</v>
      </c>
      <c r="BG373" s="184">
        <f>IF(N373="zákl. přenesená",J373,0)</f>
        <v>0</v>
      </c>
      <c r="BH373" s="184">
        <f>IF(N373="sníž. přenesená",J373,0)</f>
        <v>0</v>
      </c>
      <c r="BI373" s="184">
        <f>IF(N373="nulová",J373,0)</f>
        <v>0</v>
      </c>
      <c r="BJ373" s="19" t="s">
        <v>83</v>
      </c>
      <c r="BK373" s="184">
        <f>ROUND(I373*H373,2)</f>
        <v>0</v>
      </c>
      <c r="BL373" s="19" t="s">
        <v>149</v>
      </c>
      <c r="BM373" s="183" t="s">
        <v>624</v>
      </c>
    </row>
    <row r="374" s="13" customFormat="1">
      <c r="A374" s="13"/>
      <c r="B374" s="185"/>
      <c r="C374" s="13"/>
      <c r="D374" s="186" t="s">
        <v>156</v>
      </c>
      <c r="E374" s="187" t="s">
        <v>1</v>
      </c>
      <c r="F374" s="188" t="s">
        <v>625</v>
      </c>
      <c r="G374" s="13"/>
      <c r="H374" s="189">
        <v>17.510000000000002</v>
      </c>
      <c r="I374" s="190"/>
      <c r="J374" s="13"/>
      <c r="K374" s="13"/>
      <c r="L374" s="185"/>
      <c r="M374" s="191"/>
      <c r="N374" s="192"/>
      <c r="O374" s="192"/>
      <c r="P374" s="192"/>
      <c r="Q374" s="192"/>
      <c r="R374" s="192"/>
      <c r="S374" s="192"/>
      <c r="T374" s="19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187" t="s">
        <v>156</v>
      </c>
      <c r="AU374" s="187" t="s">
        <v>85</v>
      </c>
      <c r="AV374" s="13" t="s">
        <v>85</v>
      </c>
      <c r="AW374" s="13" t="s">
        <v>31</v>
      </c>
      <c r="AX374" s="13" t="s">
        <v>83</v>
      </c>
      <c r="AY374" s="187" t="s">
        <v>129</v>
      </c>
    </row>
    <row r="375" s="2" customFormat="1" ht="24.15" customHeight="1">
      <c r="A375" s="38"/>
      <c r="B375" s="171"/>
      <c r="C375" s="172" t="s">
        <v>626</v>
      </c>
      <c r="D375" s="172" t="s">
        <v>132</v>
      </c>
      <c r="E375" s="173" t="s">
        <v>627</v>
      </c>
      <c r="F375" s="174" t="s">
        <v>628</v>
      </c>
      <c r="G375" s="175" t="s">
        <v>175</v>
      </c>
      <c r="H375" s="176">
        <v>23</v>
      </c>
      <c r="I375" s="177"/>
      <c r="J375" s="178">
        <f>ROUND(I375*H375,2)</f>
        <v>0</v>
      </c>
      <c r="K375" s="174" t="s">
        <v>142</v>
      </c>
      <c r="L375" s="39"/>
      <c r="M375" s="179" t="s">
        <v>1</v>
      </c>
      <c r="N375" s="180" t="s">
        <v>40</v>
      </c>
      <c r="O375" s="77"/>
      <c r="P375" s="181">
        <f>O375*H375</f>
        <v>0</v>
      </c>
      <c r="Q375" s="181">
        <v>0.00069999999999999999</v>
      </c>
      <c r="R375" s="181">
        <f>Q375*H375</f>
        <v>0.0161</v>
      </c>
      <c r="S375" s="181">
        <v>0</v>
      </c>
      <c r="T375" s="182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183" t="s">
        <v>149</v>
      </c>
      <c r="AT375" s="183" t="s">
        <v>132</v>
      </c>
      <c r="AU375" s="183" t="s">
        <v>85</v>
      </c>
      <c r="AY375" s="19" t="s">
        <v>129</v>
      </c>
      <c r="BE375" s="184">
        <f>IF(N375="základní",J375,0)</f>
        <v>0</v>
      </c>
      <c r="BF375" s="184">
        <f>IF(N375="snížená",J375,0)</f>
        <v>0</v>
      </c>
      <c r="BG375" s="184">
        <f>IF(N375="zákl. přenesená",J375,0)</f>
        <v>0</v>
      </c>
      <c r="BH375" s="184">
        <f>IF(N375="sníž. přenesená",J375,0)</f>
        <v>0</v>
      </c>
      <c r="BI375" s="184">
        <f>IF(N375="nulová",J375,0)</f>
        <v>0</v>
      </c>
      <c r="BJ375" s="19" t="s">
        <v>83</v>
      </c>
      <c r="BK375" s="184">
        <f>ROUND(I375*H375,2)</f>
        <v>0</v>
      </c>
      <c r="BL375" s="19" t="s">
        <v>149</v>
      </c>
      <c r="BM375" s="183" t="s">
        <v>629</v>
      </c>
    </row>
    <row r="376" s="15" customFormat="1">
      <c r="A376" s="15"/>
      <c r="B376" s="210"/>
      <c r="C376" s="15"/>
      <c r="D376" s="186" t="s">
        <v>156</v>
      </c>
      <c r="E376" s="211" t="s">
        <v>1</v>
      </c>
      <c r="F376" s="212" t="s">
        <v>630</v>
      </c>
      <c r="G376" s="15"/>
      <c r="H376" s="211" t="s">
        <v>1</v>
      </c>
      <c r="I376" s="213"/>
      <c r="J376" s="15"/>
      <c r="K376" s="15"/>
      <c r="L376" s="210"/>
      <c r="M376" s="214"/>
      <c r="N376" s="215"/>
      <c r="O376" s="215"/>
      <c r="P376" s="215"/>
      <c r="Q376" s="215"/>
      <c r="R376" s="215"/>
      <c r="S376" s="215"/>
      <c r="T376" s="216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11" t="s">
        <v>156</v>
      </c>
      <c r="AU376" s="211" t="s">
        <v>85</v>
      </c>
      <c r="AV376" s="15" t="s">
        <v>83</v>
      </c>
      <c r="AW376" s="15" t="s">
        <v>31</v>
      </c>
      <c r="AX376" s="15" t="s">
        <v>75</v>
      </c>
      <c r="AY376" s="211" t="s">
        <v>129</v>
      </c>
    </row>
    <row r="377" s="15" customFormat="1">
      <c r="A377" s="15"/>
      <c r="B377" s="210"/>
      <c r="C377" s="15"/>
      <c r="D377" s="186" t="s">
        <v>156</v>
      </c>
      <c r="E377" s="211" t="s">
        <v>1</v>
      </c>
      <c r="F377" s="212" t="s">
        <v>631</v>
      </c>
      <c r="G377" s="15"/>
      <c r="H377" s="211" t="s">
        <v>1</v>
      </c>
      <c r="I377" s="213"/>
      <c r="J377" s="15"/>
      <c r="K377" s="15"/>
      <c r="L377" s="210"/>
      <c r="M377" s="214"/>
      <c r="N377" s="215"/>
      <c r="O377" s="215"/>
      <c r="P377" s="215"/>
      <c r="Q377" s="215"/>
      <c r="R377" s="215"/>
      <c r="S377" s="215"/>
      <c r="T377" s="216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11" t="s">
        <v>156</v>
      </c>
      <c r="AU377" s="211" t="s">
        <v>85</v>
      </c>
      <c r="AV377" s="15" t="s">
        <v>83</v>
      </c>
      <c r="AW377" s="15" t="s">
        <v>31</v>
      </c>
      <c r="AX377" s="15" t="s">
        <v>75</v>
      </c>
      <c r="AY377" s="211" t="s">
        <v>129</v>
      </c>
    </row>
    <row r="378" s="13" customFormat="1">
      <c r="A378" s="13"/>
      <c r="B378" s="185"/>
      <c r="C378" s="13"/>
      <c r="D378" s="186" t="s">
        <v>156</v>
      </c>
      <c r="E378" s="187" t="s">
        <v>1</v>
      </c>
      <c r="F378" s="188" t="s">
        <v>632</v>
      </c>
      <c r="G378" s="13"/>
      <c r="H378" s="189">
        <v>16</v>
      </c>
      <c r="I378" s="190"/>
      <c r="J378" s="13"/>
      <c r="K378" s="13"/>
      <c r="L378" s="185"/>
      <c r="M378" s="191"/>
      <c r="N378" s="192"/>
      <c r="O378" s="192"/>
      <c r="P378" s="192"/>
      <c r="Q378" s="192"/>
      <c r="R378" s="192"/>
      <c r="S378" s="192"/>
      <c r="T378" s="19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187" t="s">
        <v>156</v>
      </c>
      <c r="AU378" s="187" t="s">
        <v>85</v>
      </c>
      <c r="AV378" s="13" t="s">
        <v>85</v>
      </c>
      <c r="AW378" s="13" t="s">
        <v>31</v>
      </c>
      <c r="AX378" s="13" t="s">
        <v>75</v>
      </c>
      <c r="AY378" s="187" t="s">
        <v>129</v>
      </c>
    </row>
    <row r="379" s="13" customFormat="1">
      <c r="A379" s="13"/>
      <c r="B379" s="185"/>
      <c r="C379" s="13"/>
      <c r="D379" s="186" t="s">
        <v>156</v>
      </c>
      <c r="E379" s="187" t="s">
        <v>1</v>
      </c>
      <c r="F379" s="188" t="s">
        <v>633</v>
      </c>
      <c r="G379" s="13"/>
      <c r="H379" s="189">
        <v>7</v>
      </c>
      <c r="I379" s="190"/>
      <c r="J379" s="13"/>
      <c r="K379" s="13"/>
      <c r="L379" s="185"/>
      <c r="M379" s="191"/>
      <c r="N379" s="192"/>
      <c r="O379" s="192"/>
      <c r="P379" s="192"/>
      <c r="Q379" s="192"/>
      <c r="R379" s="192"/>
      <c r="S379" s="192"/>
      <c r="T379" s="19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187" t="s">
        <v>156</v>
      </c>
      <c r="AU379" s="187" t="s">
        <v>85</v>
      </c>
      <c r="AV379" s="13" t="s">
        <v>85</v>
      </c>
      <c r="AW379" s="13" t="s">
        <v>31</v>
      </c>
      <c r="AX379" s="13" t="s">
        <v>75</v>
      </c>
      <c r="AY379" s="187" t="s">
        <v>129</v>
      </c>
    </row>
    <row r="380" s="14" customFormat="1">
      <c r="A380" s="14"/>
      <c r="B380" s="202"/>
      <c r="C380" s="14"/>
      <c r="D380" s="186" t="s">
        <v>156</v>
      </c>
      <c r="E380" s="203" t="s">
        <v>1</v>
      </c>
      <c r="F380" s="204" t="s">
        <v>219</v>
      </c>
      <c r="G380" s="14"/>
      <c r="H380" s="205">
        <v>23</v>
      </c>
      <c r="I380" s="206"/>
      <c r="J380" s="14"/>
      <c r="K380" s="14"/>
      <c r="L380" s="202"/>
      <c r="M380" s="207"/>
      <c r="N380" s="208"/>
      <c r="O380" s="208"/>
      <c r="P380" s="208"/>
      <c r="Q380" s="208"/>
      <c r="R380" s="208"/>
      <c r="S380" s="208"/>
      <c r="T380" s="209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03" t="s">
        <v>156</v>
      </c>
      <c r="AU380" s="203" t="s">
        <v>85</v>
      </c>
      <c r="AV380" s="14" t="s">
        <v>149</v>
      </c>
      <c r="AW380" s="14" t="s">
        <v>31</v>
      </c>
      <c r="AX380" s="14" t="s">
        <v>83</v>
      </c>
      <c r="AY380" s="203" t="s">
        <v>129</v>
      </c>
    </row>
    <row r="381" s="2" customFormat="1" ht="16.5" customHeight="1">
      <c r="A381" s="38"/>
      <c r="B381" s="171"/>
      <c r="C381" s="225" t="s">
        <v>634</v>
      </c>
      <c r="D381" s="225" t="s">
        <v>427</v>
      </c>
      <c r="E381" s="226" t="s">
        <v>635</v>
      </c>
      <c r="F381" s="227" t="s">
        <v>636</v>
      </c>
      <c r="G381" s="228" t="s">
        <v>175</v>
      </c>
      <c r="H381" s="229">
        <v>4</v>
      </c>
      <c r="I381" s="230"/>
      <c r="J381" s="231">
        <f>ROUND(I381*H381,2)</f>
        <v>0</v>
      </c>
      <c r="K381" s="227" t="s">
        <v>187</v>
      </c>
      <c r="L381" s="232"/>
      <c r="M381" s="233" t="s">
        <v>1</v>
      </c>
      <c r="N381" s="234" t="s">
        <v>40</v>
      </c>
      <c r="O381" s="77"/>
      <c r="P381" s="181">
        <f>O381*H381</f>
        <v>0</v>
      </c>
      <c r="Q381" s="181">
        <v>0.0040000000000000001</v>
      </c>
      <c r="R381" s="181">
        <f>Q381*H381</f>
        <v>0.016</v>
      </c>
      <c r="S381" s="181">
        <v>0</v>
      </c>
      <c r="T381" s="182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183" t="s">
        <v>168</v>
      </c>
      <c r="AT381" s="183" t="s">
        <v>427</v>
      </c>
      <c r="AU381" s="183" t="s">
        <v>85</v>
      </c>
      <c r="AY381" s="19" t="s">
        <v>129</v>
      </c>
      <c r="BE381" s="184">
        <f>IF(N381="základní",J381,0)</f>
        <v>0</v>
      </c>
      <c r="BF381" s="184">
        <f>IF(N381="snížená",J381,0)</f>
        <v>0</v>
      </c>
      <c r="BG381" s="184">
        <f>IF(N381="zákl. přenesená",J381,0)</f>
        <v>0</v>
      </c>
      <c r="BH381" s="184">
        <f>IF(N381="sníž. přenesená",J381,0)</f>
        <v>0</v>
      </c>
      <c r="BI381" s="184">
        <f>IF(N381="nulová",J381,0)</f>
        <v>0</v>
      </c>
      <c r="BJ381" s="19" t="s">
        <v>83</v>
      </c>
      <c r="BK381" s="184">
        <f>ROUND(I381*H381,2)</f>
        <v>0</v>
      </c>
      <c r="BL381" s="19" t="s">
        <v>149</v>
      </c>
      <c r="BM381" s="183" t="s">
        <v>637</v>
      </c>
    </row>
    <row r="382" s="13" customFormat="1">
      <c r="A382" s="13"/>
      <c r="B382" s="185"/>
      <c r="C382" s="13"/>
      <c r="D382" s="186" t="s">
        <v>156</v>
      </c>
      <c r="E382" s="187" t="s">
        <v>1</v>
      </c>
      <c r="F382" s="188" t="s">
        <v>638</v>
      </c>
      <c r="G382" s="13"/>
      <c r="H382" s="189">
        <v>2</v>
      </c>
      <c r="I382" s="190"/>
      <c r="J382" s="13"/>
      <c r="K382" s="13"/>
      <c r="L382" s="185"/>
      <c r="M382" s="191"/>
      <c r="N382" s="192"/>
      <c r="O382" s="192"/>
      <c r="P382" s="192"/>
      <c r="Q382" s="192"/>
      <c r="R382" s="192"/>
      <c r="S382" s="192"/>
      <c r="T382" s="19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187" t="s">
        <v>156</v>
      </c>
      <c r="AU382" s="187" t="s">
        <v>85</v>
      </c>
      <c r="AV382" s="13" t="s">
        <v>85</v>
      </c>
      <c r="AW382" s="13" t="s">
        <v>31</v>
      </c>
      <c r="AX382" s="13" t="s">
        <v>75</v>
      </c>
      <c r="AY382" s="187" t="s">
        <v>129</v>
      </c>
    </row>
    <row r="383" s="13" customFormat="1">
      <c r="A383" s="13"/>
      <c r="B383" s="185"/>
      <c r="C383" s="13"/>
      <c r="D383" s="186" t="s">
        <v>156</v>
      </c>
      <c r="E383" s="187" t="s">
        <v>1</v>
      </c>
      <c r="F383" s="188" t="s">
        <v>639</v>
      </c>
      <c r="G383" s="13"/>
      <c r="H383" s="189">
        <v>2</v>
      </c>
      <c r="I383" s="190"/>
      <c r="J383" s="13"/>
      <c r="K383" s="13"/>
      <c r="L383" s="185"/>
      <c r="M383" s="191"/>
      <c r="N383" s="192"/>
      <c r="O383" s="192"/>
      <c r="P383" s="192"/>
      <c r="Q383" s="192"/>
      <c r="R383" s="192"/>
      <c r="S383" s="192"/>
      <c r="T383" s="19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187" t="s">
        <v>156</v>
      </c>
      <c r="AU383" s="187" t="s">
        <v>85</v>
      </c>
      <c r="AV383" s="13" t="s">
        <v>85</v>
      </c>
      <c r="AW383" s="13" t="s">
        <v>31</v>
      </c>
      <c r="AX383" s="13" t="s">
        <v>75</v>
      </c>
      <c r="AY383" s="187" t="s">
        <v>129</v>
      </c>
    </row>
    <row r="384" s="14" customFormat="1">
      <c r="A384" s="14"/>
      <c r="B384" s="202"/>
      <c r="C384" s="14"/>
      <c r="D384" s="186" t="s">
        <v>156</v>
      </c>
      <c r="E384" s="203" t="s">
        <v>1</v>
      </c>
      <c r="F384" s="204" t="s">
        <v>219</v>
      </c>
      <c r="G384" s="14"/>
      <c r="H384" s="205">
        <v>4</v>
      </c>
      <c r="I384" s="206"/>
      <c r="J384" s="14"/>
      <c r="K384" s="14"/>
      <c r="L384" s="202"/>
      <c r="M384" s="207"/>
      <c r="N384" s="208"/>
      <c r="O384" s="208"/>
      <c r="P384" s="208"/>
      <c r="Q384" s="208"/>
      <c r="R384" s="208"/>
      <c r="S384" s="208"/>
      <c r="T384" s="209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03" t="s">
        <v>156</v>
      </c>
      <c r="AU384" s="203" t="s">
        <v>85</v>
      </c>
      <c r="AV384" s="14" t="s">
        <v>149</v>
      </c>
      <c r="AW384" s="14" t="s">
        <v>31</v>
      </c>
      <c r="AX384" s="14" t="s">
        <v>83</v>
      </c>
      <c r="AY384" s="203" t="s">
        <v>129</v>
      </c>
    </row>
    <row r="385" s="2" customFormat="1" ht="24.15" customHeight="1">
      <c r="A385" s="38"/>
      <c r="B385" s="171"/>
      <c r="C385" s="225" t="s">
        <v>640</v>
      </c>
      <c r="D385" s="225" t="s">
        <v>427</v>
      </c>
      <c r="E385" s="226" t="s">
        <v>641</v>
      </c>
      <c r="F385" s="227" t="s">
        <v>642</v>
      </c>
      <c r="G385" s="228" t="s">
        <v>175</v>
      </c>
      <c r="H385" s="229">
        <v>7</v>
      </c>
      <c r="I385" s="230"/>
      <c r="J385" s="231">
        <f>ROUND(I385*H385,2)</f>
        <v>0</v>
      </c>
      <c r="K385" s="227" t="s">
        <v>142</v>
      </c>
      <c r="L385" s="232"/>
      <c r="M385" s="233" t="s">
        <v>1</v>
      </c>
      <c r="N385" s="234" t="s">
        <v>40</v>
      </c>
      <c r="O385" s="77"/>
      <c r="P385" s="181">
        <f>O385*H385</f>
        <v>0</v>
      </c>
      <c r="Q385" s="181">
        <v>0.0025999999999999999</v>
      </c>
      <c r="R385" s="181">
        <f>Q385*H385</f>
        <v>0.018200000000000001</v>
      </c>
      <c r="S385" s="181">
        <v>0</v>
      </c>
      <c r="T385" s="182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183" t="s">
        <v>168</v>
      </c>
      <c r="AT385" s="183" t="s">
        <v>427</v>
      </c>
      <c r="AU385" s="183" t="s">
        <v>85</v>
      </c>
      <c r="AY385" s="19" t="s">
        <v>129</v>
      </c>
      <c r="BE385" s="184">
        <f>IF(N385="základní",J385,0)</f>
        <v>0</v>
      </c>
      <c r="BF385" s="184">
        <f>IF(N385="snížená",J385,0)</f>
        <v>0</v>
      </c>
      <c r="BG385" s="184">
        <f>IF(N385="zákl. přenesená",J385,0)</f>
        <v>0</v>
      </c>
      <c r="BH385" s="184">
        <f>IF(N385="sníž. přenesená",J385,0)</f>
        <v>0</v>
      </c>
      <c r="BI385" s="184">
        <f>IF(N385="nulová",J385,0)</f>
        <v>0</v>
      </c>
      <c r="BJ385" s="19" t="s">
        <v>83</v>
      </c>
      <c r="BK385" s="184">
        <f>ROUND(I385*H385,2)</f>
        <v>0</v>
      </c>
      <c r="BL385" s="19" t="s">
        <v>149</v>
      </c>
      <c r="BM385" s="183" t="s">
        <v>643</v>
      </c>
    </row>
    <row r="386" s="13" customFormat="1">
      <c r="A386" s="13"/>
      <c r="B386" s="185"/>
      <c r="C386" s="13"/>
      <c r="D386" s="186" t="s">
        <v>156</v>
      </c>
      <c r="E386" s="187" t="s">
        <v>1</v>
      </c>
      <c r="F386" s="188" t="s">
        <v>644</v>
      </c>
      <c r="G386" s="13"/>
      <c r="H386" s="189">
        <v>2</v>
      </c>
      <c r="I386" s="190"/>
      <c r="J386" s="13"/>
      <c r="K386" s="13"/>
      <c r="L386" s="185"/>
      <c r="M386" s="191"/>
      <c r="N386" s="192"/>
      <c r="O386" s="192"/>
      <c r="P386" s="192"/>
      <c r="Q386" s="192"/>
      <c r="R386" s="192"/>
      <c r="S386" s="192"/>
      <c r="T386" s="19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187" t="s">
        <v>156</v>
      </c>
      <c r="AU386" s="187" t="s">
        <v>85</v>
      </c>
      <c r="AV386" s="13" t="s">
        <v>85</v>
      </c>
      <c r="AW386" s="13" t="s">
        <v>31</v>
      </c>
      <c r="AX386" s="13" t="s">
        <v>75</v>
      </c>
      <c r="AY386" s="187" t="s">
        <v>129</v>
      </c>
    </row>
    <row r="387" s="13" customFormat="1">
      <c r="A387" s="13"/>
      <c r="B387" s="185"/>
      <c r="C387" s="13"/>
      <c r="D387" s="186" t="s">
        <v>156</v>
      </c>
      <c r="E387" s="187" t="s">
        <v>1</v>
      </c>
      <c r="F387" s="188" t="s">
        <v>645</v>
      </c>
      <c r="G387" s="13"/>
      <c r="H387" s="189">
        <v>2</v>
      </c>
      <c r="I387" s="190"/>
      <c r="J387" s="13"/>
      <c r="K387" s="13"/>
      <c r="L387" s="185"/>
      <c r="M387" s="191"/>
      <c r="N387" s="192"/>
      <c r="O387" s="192"/>
      <c r="P387" s="192"/>
      <c r="Q387" s="192"/>
      <c r="R387" s="192"/>
      <c r="S387" s="192"/>
      <c r="T387" s="19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187" t="s">
        <v>156</v>
      </c>
      <c r="AU387" s="187" t="s">
        <v>85</v>
      </c>
      <c r="AV387" s="13" t="s">
        <v>85</v>
      </c>
      <c r="AW387" s="13" t="s">
        <v>31</v>
      </c>
      <c r="AX387" s="13" t="s">
        <v>75</v>
      </c>
      <c r="AY387" s="187" t="s">
        <v>129</v>
      </c>
    </row>
    <row r="388" s="13" customFormat="1">
      <c r="A388" s="13"/>
      <c r="B388" s="185"/>
      <c r="C388" s="13"/>
      <c r="D388" s="186" t="s">
        <v>156</v>
      </c>
      <c r="E388" s="187" t="s">
        <v>1</v>
      </c>
      <c r="F388" s="188" t="s">
        <v>646</v>
      </c>
      <c r="G388" s="13"/>
      <c r="H388" s="189">
        <v>3</v>
      </c>
      <c r="I388" s="190"/>
      <c r="J388" s="13"/>
      <c r="K388" s="13"/>
      <c r="L388" s="185"/>
      <c r="M388" s="191"/>
      <c r="N388" s="192"/>
      <c r="O388" s="192"/>
      <c r="P388" s="192"/>
      <c r="Q388" s="192"/>
      <c r="R388" s="192"/>
      <c r="S388" s="192"/>
      <c r="T388" s="19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187" t="s">
        <v>156</v>
      </c>
      <c r="AU388" s="187" t="s">
        <v>85</v>
      </c>
      <c r="AV388" s="13" t="s">
        <v>85</v>
      </c>
      <c r="AW388" s="13" t="s">
        <v>31</v>
      </c>
      <c r="AX388" s="13" t="s">
        <v>75</v>
      </c>
      <c r="AY388" s="187" t="s">
        <v>129</v>
      </c>
    </row>
    <row r="389" s="14" customFormat="1">
      <c r="A389" s="14"/>
      <c r="B389" s="202"/>
      <c r="C389" s="14"/>
      <c r="D389" s="186" t="s">
        <v>156</v>
      </c>
      <c r="E389" s="203" t="s">
        <v>1</v>
      </c>
      <c r="F389" s="204" t="s">
        <v>219</v>
      </c>
      <c r="G389" s="14"/>
      <c r="H389" s="205">
        <v>7</v>
      </c>
      <c r="I389" s="206"/>
      <c r="J389" s="14"/>
      <c r="K389" s="14"/>
      <c r="L389" s="202"/>
      <c r="M389" s="207"/>
      <c r="N389" s="208"/>
      <c r="O389" s="208"/>
      <c r="P389" s="208"/>
      <c r="Q389" s="208"/>
      <c r="R389" s="208"/>
      <c r="S389" s="208"/>
      <c r="T389" s="209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03" t="s">
        <v>156</v>
      </c>
      <c r="AU389" s="203" t="s">
        <v>85</v>
      </c>
      <c r="AV389" s="14" t="s">
        <v>149</v>
      </c>
      <c r="AW389" s="14" t="s">
        <v>31</v>
      </c>
      <c r="AX389" s="14" t="s">
        <v>83</v>
      </c>
      <c r="AY389" s="203" t="s">
        <v>129</v>
      </c>
    </row>
    <row r="390" s="2" customFormat="1" ht="24.15" customHeight="1">
      <c r="A390" s="38"/>
      <c r="B390" s="171"/>
      <c r="C390" s="225" t="s">
        <v>647</v>
      </c>
      <c r="D390" s="225" t="s">
        <v>427</v>
      </c>
      <c r="E390" s="226" t="s">
        <v>648</v>
      </c>
      <c r="F390" s="227" t="s">
        <v>649</v>
      </c>
      <c r="G390" s="228" t="s">
        <v>175</v>
      </c>
      <c r="H390" s="229">
        <v>7</v>
      </c>
      <c r="I390" s="230"/>
      <c r="J390" s="231">
        <f>ROUND(I390*H390,2)</f>
        <v>0</v>
      </c>
      <c r="K390" s="227" t="s">
        <v>142</v>
      </c>
      <c r="L390" s="232"/>
      <c r="M390" s="233" t="s">
        <v>1</v>
      </c>
      <c r="N390" s="234" t="s">
        <v>40</v>
      </c>
      <c r="O390" s="77"/>
      <c r="P390" s="181">
        <f>O390*H390</f>
        <v>0</v>
      </c>
      <c r="Q390" s="181">
        <v>0.0025000000000000001</v>
      </c>
      <c r="R390" s="181">
        <f>Q390*H390</f>
        <v>0.017500000000000002</v>
      </c>
      <c r="S390" s="181">
        <v>0</v>
      </c>
      <c r="T390" s="182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183" t="s">
        <v>168</v>
      </c>
      <c r="AT390" s="183" t="s">
        <v>427</v>
      </c>
      <c r="AU390" s="183" t="s">
        <v>85</v>
      </c>
      <c r="AY390" s="19" t="s">
        <v>129</v>
      </c>
      <c r="BE390" s="184">
        <f>IF(N390="základní",J390,0)</f>
        <v>0</v>
      </c>
      <c r="BF390" s="184">
        <f>IF(N390="snížená",J390,0)</f>
        <v>0</v>
      </c>
      <c r="BG390" s="184">
        <f>IF(N390="zákl. přenesená",J390,0)</f>
        <v>0</v>
      </c>
      <c r="BH390" s="184">
        <f>IF(N390="sníž. přenesená",J390,0)</f>
        <v>0</v>
      </c>
      <c r="BI390" s="184">
        <f>IF(N390="nulová",J390,0)</f>
        <v>0</v>
      </c>
      <c r="BJ390" s="19" t="s">
        <v>83</v>
      </c>
      <c r="BK390" s="184">
        <f>ROUND(I390*H390,2)</f>
        <v>0</v>
      </c>
      <c r="BL390" s="19" t="s">
        <v>149</v>
      </c>
      <c r="BM390" s="183" t="s">
        <v>650</v>
      </c>
    </row>
    <row r="391" s="13" customFormat="1">
      <c r="A391" s="13"/>
      <c r="B391" s="185"/>
      <c r="C391" s="13"/>
      <c r="D391" s="186" t="s">
        <v>156</v>
      </c>
      <c r="E391" s="187" t="s">
        <v>1</v>
      </c>
      <c r="F391" s="188" t="s">
        <v>651</v>
      </c>
      <c r="G391" s="13"/>
      <c r="H391" s="189">
        <v>7</v>
      </c>
      <c r="I391" s="190"/>
      <c r="J391" s="13"/>
      <c r="K391" s="13"/>
      <c r="L391" s="185"/>
      <c r="M391" s="191"/>
      <c r="N391" s="192"/>
      <c r="O391" s="192"/>
      <c r="P391" s="192"/>
      <c r="Q391" s="192"/>
      <c r="R391" s="192"/>
      <c r="S391" s="192"/>
      <c r="T391" s="19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187" t="s">
        <v>156</v>
      </c>
      <c r="AU391" s="187" t="s">
        <v>85</v>
      </c>
      <c r="AV391" s="13" t="s">
        <v>85</v>
      </c>
      <c r="AW391" s="13" t="s">
        <v>31</v>
      </c>
      <c r="AX391" s="13" t="s">
        <v>83</v>
      </c>
      <c r="AY391" s="187" t="s">
        <v>129</v>
      </c>
    </row>
    <row r="392" s="2" customFormat="1" ht="21.75" customHeight="1">
      <c r="A392" s="38"/>
      <c r="B392" s="171"/>
      <c r="C392" s="225" t="s">
        <v>652</v>
      </c>
      <c r="D392" s="225" t="s">
        <v>427</v>
      </c>
      <c r="E392" s="226" t="s">
        <v>653</v>
      </c>
      <c r="F392" s="227" t="s">
        <v>654</v>
      </c>
      <c r="G392" s="228" t="s">
        <v>175</v>
      </c>
      <c r="H392" s="229">
        <v>2</v>
      </c>
      <c r="I392" s="230"/>
      <c r="J392" s="231">
        <f>ROUND(I392*H392,2)</f>
        <v>0</v>
      </c>
      <c r="K392" s="227" t="s">
        <v>142</v>
      </c>
      <c r="L392" s="232"/>
      <c r="M392" s="233" t="s">
        <v>1</v>
      </c>
      <c r="N392" s="234" t="s">
        <v>40</v>
      </c>
      <c r="O392" s="77"/>
      <c r="P392" s="181">
        <f>O392*H392</f>
        <v>0</v>
      </c>
      <c r="Q392" s="181">
        <v>0.00089999999999999998</v>
      </c>
      <c r="R392" s="181">
        <f>Q392*H392</f>
        <v>0.0018</v>
      </c>
      <c r="S392" s="181">
        <v>0</v>
      </c>
      <c r="T392" s="182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183" t="s">
        <v>168</v>
      </c>
      <c r="AT392" s="183" t="s">
        <v>427</v>
      </c>
      <c r="AU392" s="183" t="s">
        <v>85</v>
      </c>
      <c r="AY392" s="19" t="s">
        <v>129</v>
      </c>
      <c r="BE392" s="184">
        <f>IF(N392="základní",J392,0)</f>
        <v>0</v>
      </c>
      <c r="BF392" s="184">
        <f>IF(N392="snížená",J392,0)</f>
        <v>0</v>
      </c>
      <c r="BG392" s="184">
        <f>IF(N392="zákl. přenesená",J392,0)</f>
        <v>0</v>
      </c>
      <c r="BH392" s="184">
        <f>IF(N392="sníž. přenesená",J392,0)</f>
        <v>0</v>
      </c>
      <c r="BI392" s="184">
        <f>IF(N392="nulová",J392,0)</f>
        <v>0</v>
      </c>
      <c r="BJ392" s="19" t="s">
        <v>83</v>
      </c>
      <c r="BK392" s="184">
        <f>ROUND(I392*H392,2)</f>
        <v>0</v>
      </c>
      <c r="BL392" s="19" t="s">
        <v>149</v>
      </c>
      <c r="BM392" s="183" t="s">
        <v>655</v>
      </c>
    </row>
    <row r="393" s="13" customFormat="1">
      <c r="A393" s="13"/>
      <c r="B393" s="185"/>
      <c r="C393" s="13"/>
      <c r="D393" s="186" t="s">
        <v>156</v>
      </c>
      <c r="E393" s="187" t="s">
        <v>1</v>
      </c>
      <c r="F393" s="188" t="s">
        <v>656</v>
      </c>
      <c r="G393" s="13"/>
      <c r="H393" s="189">
        <v>2</v>
      </c>
      <c r="I393" s="190"/>
      <c r="J393" s="13"/>
      <c r="K393" s="13"/>
      <c r="L393" s="185"/>
      <c r="M393" s="191"/>
      <c r="N393" s="192"/>
      <c r="O393" s="192"/>
      <c r="P393" s="192"/>
      <c r="Q393" s="192"/>
      <c r="R393" s="192"/>
      <c r="S393" s="192"/>
      <c r="T393" s="19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187" t="s">
        <v>156</v>
      </c>
      <c r="AU393" s="187" t="s">
        <v>85</v>
      </c>
      <c r="AV393" s="13" t="s">
        <v>85</v>
      </c>
      <c r="AW393" s="13" t="s">
        <v>31</v>
      </c>
      <c r="AX393" s="13" t="s">
        <v>83</v>
      </c>
      <c r="AY393" s="187" t="s">
        <v>129</v>
      </c>
    </row>
    <row r="394" s="2" customFormat="1" ht="24.15" customHeight="1">
      <c r="A394" s="38"/>
      <c r="B394" s="171"/>
      <c r="C394" s="225" t="s">
        <v>657</v>
      </c>
      <c r="D394" s="225" t="s">
        <v>427</v>
      </c>
      <c r="E394" s="226" t="s">
        <v>658</v>
      </c>
      <c r="F394" s="227" t="s">
        <v>659</v>
      </c>
      <c r="G394" s="228" t="s">
        <v>175</v>
      </c>
      <c r="H394" s="229">
        <v>1</v>
      </c>
      <c r="I394" s="230"/>
      <c r="J394" s="231">
        <f>ROUND(I394*H394,2)</f>
        <v>0</v>
      </c>
      <c r="K394" s="227" t="s">
        <v>142</v>
      </c>
      <c r="L394" s="232"/>
      <c r="M394" s="233" t="s">
        <v>1</v>
      </c>
      <c r="N394" s="234" t="s">
        <v>40</v>
      </c>
      <c r="O394" s="77"/>
      <c r="P394" s="181">
        <f>O394*H394</f>
        <v>0</v>
      </c>
      <c r="Q394" s="181">
        <v>0.0012999999999999999</v>
      </c>
      <c r="R394" s="181">
        <f>Q394*H394</f>
        <v>0.0012999999999999999</v>
      </c>
      <c r="S394" s="181">
        <v>0</v>
      </c>
      <c r="T394" s="182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183" t="s">
        <v>168</v>
      </c>
      <c r="AT394" s="183" t="s">
        <v>427</v>
      </c>
      <c r="AU394" s="183" t="s">
        <v>85</v>
      </c>
      <c r="AY394" s="19" t="s">
        <v>129</v>
      </c>
      <c r="BE394" s="184">
        <f>IF(N394="základní",J394,0)</f>
        <v>0</v>
      </c>
      <c r="BF394" s="184">
        <f>IF(N394="snížená",J394,0)</f>
        <v>0</v>
      </c>
      <c r="BG394" s="184">
        <f>IF(N394="zákl. přenesená",J394,0)</f>
        <v>0</v>
      </c>
      <c r="BH394" s="184">
        <f>IF(N394="sníž. přenesená",J394,0)</f>
        <v>0</v>
      </c>
      <c r="BI394" s="184">
        <f>IF(N394="nulová",J394,0)</f>
        <v>0</v>
      </c>
      <c r="BJ394" s="19" t="s">
        <v>83</v>
      </c>
      <c r="BK394" s="184">
        <f>ROUND(I394*H394,2)</f>
        <v>0</v>
      </c>
      <c r="BL394" s="19" t="s">
        <v>149</v>
      </c>
      <c r="BM394" s="183" t="s">
        <v>660</v>
      </c>
    </row>
    <row r="395" s="13" customFormat="1">
      <c r="A395" s="13"/>
      <c r="B395" s="185"/>
      <c r="C395" s="13"/>
      <c r="D395" s="186" t="s">
        <v>156</v>
      </c>
      <c r="E395" s="187" t="s">
        <v>1</v>
      </c>
      <c r="F395" s="188" t="s">
        <v>661</v>
      </c>
      <c r="G395" s="13"/>
      <c r="H395" s="189">
        <v>1</v>
      </c>
      <c r="I395" s="190"/>
      <c r="J395" s="13"/>
      <c r="K395" s="13"/>
      <c r="L395" s="185"/>
      <c r="M395" s="191"/>
      <c r="N395" s="192"/>
      <c r="O395" s="192"/>
      <c r="P395" s="192"/>
      <c r="Q395" s="192"/>
      <c r="R395" s="192"/>
      <c r="S395" s="192"/>
      <c r="T395" s="19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187" t="s">
        <v>156</v>
      </c>
      <c r="AU395" s="187" t="s">
        <v>85</v>
      </c>
      <c r="AV395" s="13" t="s">
        <v>85</v>
      </c>
      <c r="AW395" s="13" t="s">
        <v>31</v>
      </c>
      <c r="AX395" s="13" t="s">
        <v>83</v>
      </c>
      <c r="AY395" s="187" t="s">
        <v>129</v>
      </c>
    </row>
    <row r="396" s="2" customFormat="1" ht="16.5" customHeight="1">
      <c r="A396" s="38"/>
      <c r="B396" s="171"/>
      <c r="C396" s="225" t="s">
        <v>662</v>
      </c>
      <c r="D396" s="225" t="s">
        <v>427</v>
      </c>
      <c r="E396" s="226" t="s">
        <v>663</v>
      </c>
      <c r="F396" s="227" t="s">
        <v>664</v>
      </c>
      <c r="G396" s="228" t="s">
        <v>175</v>
      </c>
      <c r="H396" s="229">
        <v>2</v>
      </c>
      <c r="I396" s="230"/>
      <c r="J396" s="231">
        <f>ROUND(I396*H396,2)</f>
        <v>0</v>
      </c>
      <c r="K396" s="227" t="s">
        <v>142</v>
      </c>
      <c r="L396" s="232"/>
      <c r="M396" s="233" t="s">
        <v>1</v>
      </c>
      <c r="N396" s="234" t="s">
        <v>40</v>
      </c>
      <c r="O396" s="77"/>
      <c r="P396" s="181">
        <f>O396*H396</f>
        <v>0</v>
      </c>
      <c r="Q396" s="181">
        <v>0.0012999999999999999</v>
      </c>
      <c r="R396" s="181">
        <f>Q396*H396</f>
        <v>0.0025999999999999999</v>
      </c>
      <c r="S396" s="181">
        <v>0</v>
      </c>
      <c r="T396" s="182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183" t="s">
        <v>168</v>
      </c>
      <c r="AT396" s="183" t="s">
        <v>427</v>
      </c>
      <c r="AU396" s="183" t="s">
        <v>85</v>
      </c>
      <c r="AY396" s="19" t="s">
        <v>129</v>
      </c>
      <c r="BE396" s="184">
        <f>IF(N396="základní",J396,0)</f>
        <v>0</v>
      </c>
      <c r="BF396" s="184">
        <f>IF(N396="snížená",J396,0)</f>
        <v>0</v>
      </c>
      <c r="BG396" s="184">
        <f>IF(N396="zákl. přenesená",J396,0)</f>
        <v>0</v>
      </c>
      <c r="BH396" s="184">
        <f>IF(N396="sníž. přenesená",J396,0)</f>
        <v>0</v>
      </c>
      <c r="BI396" s="184">
        <f>IF(N396="nulová",J396,0)</f>
        <v>0</v>
      </c>
      <c r="BJ396" s="19" t="s">
        <v>83</v>
      </c>
      <c r="BK396" s="184">
        <f>ROUND(I396*H396,2)</f>
        <v>0</v>
      </c>
      <c r="BL396" s="19" t="s">
        <v>149</v>
      </c>
      <c r="BM396" s="183" t="s">
        <v>665</v>
      </c>
    </row>
    <row r="397" s="13" customFormat="1">
      <c r="A397" s="13"/>
      <c r="B397" s="185"/>
      <c r="C397" s="13"/>
      <c r="D397" s="186" t="s">
        <v>156</v>
      </c>
      <c r="E397" s="187" t="s">
        <v>1</v>
      </c>
      <c r="F397" s="188" t="s">
        <v>666</v>
      </c>
      <c r="G397" s="13"/>
      <c r="H397" s="189">
        <v>2</v>
      </c>
      <c r="I397" s="190"/>
      <c r="J397" s="13"/>
      <c r="K397" s="13"/>
      <c r="L397" s="185"/>
      <c r="M397" s="191"/>
      <c r="N397" s="192"/>
      <c r="O397" s="192"/>
      <c r="P397" s="192"/>
      <c r="Q397" s="192"/>
      <c r="R397" s="192"/>
      <c r="S397" s="192"/>
      <c r="T397" s="19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187" t="s">
        <v>156</v>
      </c>
      <c r="AU397" s="187" t="s">
        <v>85</v>
      </c>
      <c r="AV397" s="13" t="s">
        <v>85</v>
      </c>
      <c r="AW397" s="13" t="s">
        <v>31</v>
      </c>
      <c r="AX397" s="13" t="s">
        <v>83</v>
      </c>
      <c r="AY397" s="187" t="s">
        <v>129</v>
      </c>
    </row>
    <row r="398" s="2" customFormat="1" ht="24.15" customHeight="1">
      <c r="A398" s="38"/>
      <c r="B398" s="171"/>
      <c r="C398" s="172" t="s">
        <v>667</v>
      </c>
      <c r="D398" s="172" t="s">
        <v>132</v>
      </c>
      <c r="E398" s="173" t="s">
        <v>668</v>
      </c>
      <c r="F398" s="174" t="s">
        <v>669</v>
      </c>
      <c r="G398" s="175" t="s">
        <v>175</v>
      </c>
      <c r="H398" s="176">
        <v>29</v>
      </c>
      <c r="I398" s="177"/>
      <c r="J398" s="178">
        <f>ROUND(I398*H398,2)</f>
        <v>0</v>
      </c>
      <c r="K398" s="174" t="s">
        <v>142</v>
      </c>
      <c r="L398" s="39"/>
      <c r="M398" s="179" t="s">
        <v>1</v>
      </c>
      <c r="N398" s="180" t="s">
        <v>40</v>
      </c>
      <c r="O398" s="77"/>
      <c r="P398" s="181">
        <f>O398*H398</f>
        <v>0</v>
      </c>
      <c r="Q398" s="181">
        <v>0.10940999999999999</v>
      </c>
      <c r="R398" s="181">
        <f>Q398*H398</f>
        <v>3.1728899999999998</v>
      </c>
      <c r="S398" s="181">
        <v>0</v>
      </c>
      <c r="T398" s="182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183" t="s">
        <v>149</v>
      </c>
      <c r="AT398" s="183" t="s">
        <v>132</v>
      </c>
      <c r="AU398" s="183" t="s">
        <v>85</v>
      </c>
      <c r="AY398" s="19" t="s">
        <v>129</v>
      </c>
      <c r="BE398" s="184">
        <f>IF(N398="základní",J398,0)</f>
        <v>0</v>
      </c>
      <c r="BF398" s="184">
        <f>IF(N398="snížená",J398,0)</f>
        <v>0</v>
      </c>
      <c r="BG398" s="184">
        <f>IF(N398="zákl. přenesená",J398,0)</f>
        <v>0</v>
      </c>
      <c r="BH398" s="184">
        <f>IF(N398="sníž. přenesená",J398,0)</f>
        <v>0</v>
      </c>
      <c r="BI398" s="184">
        <f>IF(N398="nulová",J398,0)</f>
        <v>0</v>
      </c>
      <c r="BJ398" s="19" t="s">
        <v>83</v>
      </c>
      <c r="BK398" s="184">
        <f>ROUND(I398*H398,2)</f>
        <v>0</v>
      </c>
      <c r="BL398" s="19" t="s">
        <v>149</v>
      </c>
      <c r="BM398" s="183" t="s">
        <v>670</v>
      </c>
    </row>
    <row r="399" s="2" customFormat="1" ht="21.75" customHeight="1">
      <c r="A399" s="38"/>
      <c r="B399" s="171"/>
      <c r="C399" s="225" t="s">
        <v>671</v>
      </c>
      <c r="D399" s="225" t="s">
        <v>427</v>
      </c>
      <c r="E399" s="226" t="s">
        <v>672</v>
      </c>
      <c r="F399" s="227" t="s">
        <v>673</v>
      </c>
      <c r="G399" s="228" t="s">
        <v>175</v>
      </c>
      <c r="H399" s="229">
        <v>29</v>
      </c>
      <c r="I399" s="230"/>
      <c r="J399" s="231">
        <f>ROUND(I399*H399,2)</f>
        <v>0</v>
      </c>
      <c r="K399" s="227" t="s">
        <v>142</v>
      </c>
      <c r="L399" s="232"/>
      <c r="M399" s="233" t="s">
        <v>1</v>
      </c>
      <c r="N399" s="234" t="s">
        <v>40</v>
      </c>
      <c r="O399" s="77"/>
      <c r="P399" s="181">
        <f>O399*H399</f>
        <v>0</v>
      </c>
      <c r="Q399" s="181">
        <v>0.0061000000000000004</v>
      </c>
      <c r="R399" s="181">
        <f>Q399*H399</f>
        <v>0.1769</v>
      </c>
      <c r="S399" s="181">
        <v>0</v>
      </c>
      <c r="T399" s="182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183" t="s">
        <v>168</v>
      </c>
      <c r="AT399" s="183" t="s">
        <v>427</v>
      </c>
      <c r="AU399" s="183" t="s">
        <v>85</v>
      </c>
      <c r="AY399" s="19" t="s">
        <v>129</v>
      </c>
      <c r="BE399" s="184">
        <f>IF(N399="základní",J399,0)</f>
        <v>0</v>
      </c>
      <c r="BF399" s="184">
        <f>IF(N399="snížená",J399,0)</f>
        <v>0</v>
      </c>
      <c r="BG399" s="184">
        <f>IF(N399="zákl. přenesená",J399,0)</f>
        <v>0</v>
      </c>
      <c r="BH399" s="184">
        <f>IF(N399="sníž. přenesená",J399,0)</f>
        <v>0</v>
      </c>
      <c r="BI399" s="184">
        <f>IF(N399="nulová",J399,0)</f>
        <v>0</v>
      </c>
      <c r="BJ399" s="19" t="s">
        <v>83</v>
      </c>
      <c r="BK399" s="184">
        <f>ROUND(I399*H399,2)</f>
        <v>0</v>
      </c>
      <c r="BL399" s="19" t="s">
        <v>149</v>
      </c>
      <c r="BM399" s="183" t="s">
        <v>674</v>
      </c>
    </row>
    <row r="400" s="2" customFormat="1" ht="16.5" customHeight="1">
      <c r="A400" s="38"/>
      <c r="B400" s="171"/>
      <c r="C400" s="225" t="s">
        <v>675</v>
      </c>
      <c r="D400" s="225" t="s">
        <v>427</v>
      </c>
      <c r="E400" s="226" t="s">
        <v>676</v>
      </c>
      <c r="F400" s="227" t="s">
        <v>677</v>
      </c>
      <c r="G400" s="228" t="s">
        <v>175</v>
      </c>
      <c r="H400" s="229">
        <v>29</v>
      </c>
      <c r="I400" s="230"/>
      <c r="J400" s="231">
        <f>ROUND(I400*H400,2)</f>
        <v>0</v>
      </c>
      <c r="K400" s="227" t="s">
        <v>142</v>
      </c>
      <c r="L400" s="232"/>
      <c r="M400" s="233" t="s">
        <v>1</v>
      </c>
      <c r="N400" s="234" t="s">
        <v>40</v>
      </c>
      <c r="O400" s="77"/>
      <c r="P400" s="181">
        <f>O400*H400</f>
        <v>0</v>
      </c>
      <c r="Q400" s="181">
        <v>0.00010000000000000001</v>
      </c>
      <c r="R400" s="181">
        <f>Q400*H400</f>
        <v>0.0029000000000000002</v>
      </c>
      <c r="S400" s="181">
        <v>0</v>
      </c>
      <c r="T400" s="182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183" t="s">
        <v>168</v>
      </c>
      <c r="AT400" s="183" t="s">
        <v>427</v>
      </c>
      <c r="AU400" s="183" t="s">
        <v>85</v>
      </c>
      <c r="AY400" s="19" t="s">
        <v>129</v>
      </c>
      <c r="BE400" s="184">
        <f>IF(N400="základní",J400,0)</f>
        <v>0</v>
      </c>
      <c r="BF400" s="184">
        <f>IF(N400="snížená",J400,0)</f>
        <v>0</v>
      </c>
      <c r="BG400" s="184">
        <f>IF(N400="zákl. přenesená",J400,0)</f>
        <v>0</v>
      </c>
      <c r="BH400" s="184">
        <f>IF(N400="sníž. přenesená",J400,0)</f>
        <v>0</v>
      </c>
      <c r="BI400" s="184">
        <f>IF(N400="nulová",J400,0)</f>
        <v>0</v>
      </c>
      <c r="BJ400" s="19" t="s">
        <v>83</v>
      </c>
      <c r="BK400" s="184">
        <f>ROUND(I400*H400,2)</f>
        <v>0</v>
      </c>
      <c r="BL400" s="19" t="s">
        <v>149</v>
      </c>
      <c r="BM400" s="183" t="s">
        <v>678</v>
      </c>
    </row>
    <row r="401" s="2" customFormat="1" ht="21.75" customHeight="1">
      <c r="A401" s="38"/>
      <c r="B401" s="171"/>
      <c r="C401" s="225" t="s">
        <v>679</v>
      </c>
      <c r="D401" s="225" t="s">
        <v>427</v>
      </c>
      <c r="E401" s="226" t="s">
        <v>680</v>
      </c>
      <c r="F401" s="227" t="s">
        <v>681</v>
      </c>
      <c r="G401" s="228" t="s">
        <v>175</v>
      </c>
      <c r="H401" s="229">
        <v>46</v>
      </c>
      <c r="I401" s="230"/>
      <c r="J401" s="231">
        <f>ROUND(I401*H401,2)</f>
        <v>0</v>
      </c>
      <c r="K401" s="227" t="s">
        <v>142</v>
      </c>
      <c r="L401" s="232"/>
      <c r="M401" s="233" t="s">
        <v>1</v>
      </c>
      <c r="N401" s="234" t="s">
        <v>40</v>
      </c>
      <c r="O401" s="77"/>
      <c r="P401" s="181">
        <f>O401*H401</f>
        <v>0</v>
      </c>
      <c r="Q401" s="181">
        <v>0.00035</v>
      </c>
      <c r="R401" s="181">
        <f>Q401*H401</f>
        <v>0.0161</v>
      </c>
      <c r="S401" s="181">
        <v>0</v>
      </c>
      <c r="T401" s="182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183" t="s">
        <v>168</v>
      </c>
      <c r="AT401" s="183" t="s">
        <v>427</v>
      </c>
      <c r="AU401" s="183" t="s">
        <v>85</v>
      </c>
      <c r="AY401" s="19" t="s">
        <v>129</v>
      </c>
      <c r="BE401" s="184">
        <f>IF(N401="základní",J401,0)</f>
        <v>0</v>
      </c>
      <c r="BF401" s="184">
        <f>IF(N401="snížená",J401,0)</f>
        <v>0</v>
      </c>
      <c r="BG401" s="184">
        <f>IF(N401="zákl. přenesená",J401,0)</f>
        <v>0</v>
      </c>
      <c r="BH401" s="184">
        <f>IF(N401="sníž. přenesená",J401,0)</f>
        <v>0</v>
      </c>
      <c r="BI401" s="184">
        <f>IF(N401="nulová",J401,0)</f>
        <v>0</v>
      </c>
      <c r="BJ401" s="19" t="s">
        <v>83</v>
      </c>
      <c r="BK401" s="184">
        <f>ROUND(I401*H401,2)</f>
        <v>0</v>
      </c>
      <c r="BL401" s="19" t="s">
        <v>149</v>
      </c>
      <c r="BM401" s="183" t="s">
        <v>682</v>
      </c>
    </row>
    <row r="402" s="13" customFormat="1">
      <c r="A402" s="13"/>
      <c r="B402" s="185"/>
      <c r="C402" s="13"/>
      <c r="D402" s="186" t="s">
        <v>156</v>
      </c>
      <c r="E402" s="187" t="s">
        <v>1</v>
      </c>
      <c r="F402" s="188" t="s">
        <v>683</v>
      </c>
      <c r="G402" s="13"/>
      <c r="H402" s="189">
        <v>32</v>
      </c>
      <c r="I402" s="190"/>
      <c r="J402" s="13"/>
      <c r="K402" s="13"/>
      <c r="L402" s="185"/>
      <c r="M402" s="191"/>
      <c r="N402" s="192"/>
      <c r="O402" s="192"/>
      <c r="P402" s="192"/>
      <c r="Q402" s="192"/>
      <c r="R402" s="192"/>
      <c r="S402" s="192"/>
      <c r="T402" s="19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187" t="s">
        <v>156</v>
      </c>
      <c r="AU402" s="187" t="s">
        <v>85</v>
      </c>
      <c r="AV402" s="13" t="s">
        <v>85</v>
      </c>
      <c r="AW402" s="13" t="s">
        <v>31</v>
      </c>
      <c r="AX402" s="13" t="s">
        <v>75</v>
      </c>
      <c r="AY402" s="187" t="s">
        <v>129</v>
      </c>
    </row>
    <row r="403" s="13" customFormat="1">
      <c r="A403" s="13"/>
      <c r="B403" s="185"/>
      <c r="C403" s="13"/>
      <c r="D403" s="186" t="s">
        <v>156</v>
      </c>
      <c r="E403" s="187" t="s">
        <v>1</v>
      </c>
      <c r="F403" s="188" t="s">
        <v>684</v>
      </c>
      <c r="G403" s="13"/>
      <c r="H403" s="189">
        <v>14</v>
      </c>
      <c r="I403" s="190"/>
      <c r="J403" s="13"/>
      <c r="K403" s="13"/>
      <c r="L403" s="185"/>
      <c r="M403" s="191"/>
      <c r="N403" s="192"/>
      <c r="O403" s="192"/>
      <c r="P403" s="192"/>
      <c r="Q403" s="192"/>
      <c r="R403" s="192"/>
      <c r="S403" s="192"/>
      <c r="T403" s="19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187" t="s">
        <v>156</v>
      </c>
      <c r="AU403" s="187" t="s">
        <v>85</v>
      </c>
      <c r="AV403" s="13" t="s">
        <v>85</v>
      </c>
      <c r="AW403" s="13" t="s">
        <v>31</v>
      </c>
      <c r="AX403" s="13" t="s">
        <v>75</v>
      </c>
      <c r="AY403" s="187" t="s">
        <v>129</v>
      </c>
    </row>
    <row r="404" s="14" customFormat="1">
      <c r="A404" s="14"/>
      <c r="B404" s="202"/>
      <c r="C404" s="14"/>
      <c r="D404" s="186" t="s">
        <v>156</v>
      </c>
      <c r="E404" s="203" t="s">
        <v>1</v>
      </c>
      <c r="F404" s="204" t="s">
        <v>219</v>
      </c>
      <c r="G404" s="14"/>
      <c r="H404" s="205">
        <v>46</v>
      </c>
      <c r="I404" s="206"/>
      <c r="J404" s="14"/>
      <c r="K404" s="14"/>
      <c r="L404" s="202"/>
      <c r="M404" s="207"/>
      <c r="N404" s="208"/>
      <c r="O404" s="208"/>
      <c r="P404" s="208"/>
      <c r="Q404" s="208"/>
      <c r="R404" s="208"/>
      <c r="S404" s="208"/>
      <c r="T404" s="209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03" t="s">
        <v>156</v>
      </c>
      <c r="AU404" s="203" t="s">
        <v>85</v>
      </c>
      <c r="AV404" s="14" t="s">
        <v>149</v>
      </c>
      <c r="AW404" s="14" t="s">
        <v>31</v>
      </c>
      <c r="AX404" s="14" t="s">
        <v>83</v>
      </c>
      <c r="AY404" s="203" t="s">
        <v>129</v>
      </c>
    </row>
    <row r="405" s="2" customFormat="1" ht="24.15" customHeight="1">
      <c r="A405" s="38"/>
      <c r="B405" s="171"/>
      <c r="C405" s="172" t="s">
        <v>685</v>
      </c>
      <c r="D405" s="172" t="s">
        <v>132</v>
      </c>
      <c r="E405" s="173" t="s">
        <v>686</v>
      </c>
      <c r="F405" s="174" t="s">
        <v>687</v>
      </c>
      <c r="G405" s="175" t="s">
        <v>205</v>
      </c>
      <c r="H405" s="176">
        <v>28</v>
      </c>
      <c r="I405" s="177"/>
      <c r="J405" s="178">
        <f>ROUND(I405*H405,2)</f>
        <v>0</v>
      </c>
      <c r="K405" s="174" t="s">
        <v>142</v>
      </c>
      <c r="L405" s="39"/>
      <c r="M405" s="179" t="s">
        <v>1</v>
      </c>
      <c r="N405" s="180" t="s">
        <v>40</v>
      </c>
      <c r="O405" s="77"/>
      <c r="P405" s="181">
        <f>O405*H405</f>
        <v>0</v>
      </c>
      <c r="Q405" s="181">
        <v>0.0025999999999999999</v>
      </c>
      <c r="R405" s="181">
        <f>Q405*H405</f>
        <v>0.072800000000000004</v>
      </c>
      <c r="S405" s="181">
        <v>0</v>
      </c>
      <c r="T405" s="182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183" t="s">
        <v>149</v>
      </c>
      <c r="AT405" s="183" t="s">
        <v>132</v>
      </c>
      <c r="AU405" s="183" t="s">
        <v>85</v>
      </c>
      <c r="AY405" s="19" t="s">
        <v>129</v>
      </c>
      <c r="BE405" s="184">
        <f>IF(N405="základní",J405,0)</f>
        <v>0</v>
      </c>
      <c r="BF405" s="184">
        <f>IF(N405="snížená",J405,0)</f>
        <v>0</v>
      </c>
      <c r="BG405" s="184">
        <f>IF(N405="zákl. přenesená",J405,0)</f>
        <v>0</v>
      </c>
      <c r="BH405" s="184">
        <f>IF(N405="sníž. přenesená",J405,0)</f>
        <v>0</v>
      </c>
      <c r="BI405" s="184">
        <f>IF(N405="nulová",J405,0)</f>
        <v>0</v>
      </c>
      <c r="BJ405" s="19" t="s">
        <v>83</v>
      </c>
      <c r="BK405" s="184">
        <f>ROUND(I405*H405,2)</f>
        <v>0</v>
      </c>
      <c r="BL405" s="19" t="s">
        <v>149</v>
      </c>
      <c r="BM405" s="183" t="s">
        <v>688</v>
      </c>
    </row>
    <row r="406" s="13" customFormat="1">
      <c r="A406" s="13"/>
      <c r="B406" s="185"/>
      <c r="C406" s="13"/>
      <c r="D406" s="186" t="s">
        <v>156</v>
      </c>
      <c r="E406" s="187" t="s">
        <v>1</v>
      </c>
      <c r="F406" s="188" t="s">
        <v>689</v>
      </c>
      <c r="G406" s="13"/>
      <c r="H406" s="189">
        <v>28</v>
      </c>
      <c r="I406" s="190"/>
      <c r="J406" s="13"/>
      <c r="K406" s="13"/>
      <c r="L406" s="185"/>
      <c r="M406" s="191"/>
      <c r="N406" s="192"/>
      <c r="O406" s="192"/>
      <c r="P406" s="192"/>
      <c r="Q406" s="192"/>
      <c r="R406" s="192"/>
      <c r="S406" s="192"/>
      <c r="T406" s="19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187" t="s">
        <v>156</v>
      </c>
      <c r="AU406" s="187" t="s">
        <v>85</v>
      </c>
      <c r="AV406" s="13" t="s">
        <v>85</v>
      </c>
      <c r="AW406" s="13" t="s">
        <v>31</v>
      </c>
      <c r="AX406" s="13" t="s">
        <v>83</v>
      </c>
      <c r="AY406" s="187" t="s">
        <v>129</v>
      </c>
    </row>
    <row r="407" s="2" customFormat="1" ht="33" customHeight="1">
      <c r="A407" s="38"/>
      <c r="B407" s="171"/>
      <c r="C407" s="172" t="s">
        <v>690</v>
      </c>
      <c r="D407" s="172" t="s">
        <v>132</v>
      </c>
      <c r="E407" s="173" t="s">
        <v>691</v>
      </c>
      <c r="F407" s="174" t="s">
        <v>692</v>
      </c>
      <c r="G407" s="175" t="s">
        <v>286</v>
      </c>
      <c r="H407" s="176">
        <v>250</v>
      </c>
      <c r="I407" s="177"/>
      <c r="J407" s="178">
        <f>ROUND(I407*H407,2)</f>
        <v>0</v>
      </c>
      <c r="K407" s="174" t="s">
        <v>142</v>
      </c>
      <c r="L407" s="39"/>
      <c r="M407" s="179" t="s">
        <v>1</v>
      </c>
      <c r="N407" s="180" t="s">
        <v>40</v>
      </c>
      <c r="O407" s="77"/>
      <c r="P407" s="181">
        <f>O407*H407</f>
        <v>0</v>
      </c>
      <c r="Q407" s="181">
        <v>0.080879999999999994</v>
      </c>
      <c r="R407" s="181">
        <f>Q407*H407</f>
        <v>20.219999999999999</v>
      </c>
      <c r="S407" s="181">
        <v>0</v>
      </c>
      <c r="T407" s="182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183" t="s">
        <v>149</v>
      </c>
      <c r="AT407" s="183" t="s">
        <v>132</v>
      </c>
      <c r="AU407" s="183" t="s">
        <v>85</v>
      </c>
      <c r="AY407" s="19" t="s">
        <v>129</v>
      </c>
      <c r="BE407" s="184">
        <f>IF(N407="základní",J407,0)</f>
        <v>0</v>
      </c>
      <c r="BF407" s="184">
        <f>IF(N407="snížená",J407,0)</f>
        <v>0</v>
      </c>
      <c r="BG407" s="184">
        <f>IF(N407="zákl. přenesená",J407,0)</f>
        <v>0</v>
      </c>
      <c r="BH407" s="184">
        <f>IF(N407="sníž. přenesená",J407,0)</f>
        <v>0</v>
      </c>
      <c r="BI407" s="184">
        <f>IF(N407="nulová",J407,0)</f>
        <v>0</v>
      </c>
      <c r="BJ407" s="19" t="s">
        <v>83</v>
      </c>
      <c r="BK407" s="184">
        <f>ROUND(I407*H407,2)</f>
        <v>0</v>
      </c>
      <c r="BL407" s="19" t="s">
        <v>149</v>
      </c>
      <c r="BM407" s="183" t="s">
        <v>693</v>
      </c>
    </row>
    <row r="408" s="15" customFormat="1">
      <c r="A408" s="15"/>
      <c r="B408" s="210"/>
      <c r="C408" s="15"/>
      <c r="D408" s="186" t="s">
        <v>156</v>
      </c>
      <c r="E408" s="211" t="s">
        <v>1</v>
      </c>
      <c r="F408" s="212" t="s">
        <v>694</v>
      </c>
      <c r="G408" s="15"/>
      <c r="H408" s="211" t="s">
        <v>1</v>
      </c>
      <c r="I408" s="213"/>
      <c r="J408" s="15"/>
      <c r="K408" s="15"/>
      <c r="L408" s="210"/>
      <c r="M408" s="214"/>
      <c r="N408" s="215"/>
      <c r="O408" s="215"/>
      <c r="P408" s="215"/>
      <c r="Q408" s="215"/>
      <c r="R408" s="215"/>
      <c r="S408" s="215"/>
      <c r="T408" s="216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11" t="s">
        <v>156</v>
      </c>
      <c r="AU408" s="211" t="s">
        <v>85</v>
      </c>
      <c r="AV408" s="15" t="s">
        <v>83</v>
      </c>
      <c r="AW408" s="15" t="s">
        <v>31</v>
      </c>
      <c r="AX408" s="15" t="s">
        <v>75</v>
      </c>
      <c r="AY408" s="211" t="s">
        <v>129</v>
      </c>
    </row>
    <row r="409" s="15" customFormat="1">
      <c r="A409" s="15"/>
      <c r="B409" s="210"/>
      <c r="C409" s="15"/>
      <c r="D409" s="186" t="s">
        <v>156</v>
      </c>
      <c r="E409" s="211" t="s">
        <v>1</v>
      </c>
      <c r="F409" s="212" t="s">
        <v>317</v>
      </c>
      <c r="G409" s="15"/>
      <c r="H409" s="211" t="s">
        <v>1</v>
      </c>
      <c r="I409" s="213"/>
      <c r="J409" s="15"/>
      <c r="K409" s="15"/>
      <c r="L409" s="210"/>
      <c r="M409" s="214"/>
      <c r="N409" s="215"/>
      <c r="O409" s="215"/>
      <c r="P409" s="215"/>
      <c r="Q409" s="215"/>
      <c r="R409" s="215"/>
      <c r="S409" s="215"/>
      <c r="T409" s="216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11" t="s">
        <v>156</v>
      </c>
      <c r="AU409" s="211" t="s">
        <v>85</v>
      </c>
      <c r="AV409" s="15" t="s">
        <v>83</v>
      </c>
      <c r="AW409" s="15" t="s">
        <v>31</v>
      </c>
      <c r="AX409" s="15" t="s">
        <v>75</v>
      </c>
      <c r="AY409" s="211" t="s">
        <v>129</v>
      </c>
    </row>
    <row r="410" s="13" customFormat="1">
      <c r="A410" s="13"/>
      <c r="B410" s="185"/>
      <c r="C410" s="13"/>
      <c r="D410" s="186" t="s">
        <v>156</v>
      </c>
      <c r="E410" s="187" t="s">
        <v>1</v>
      </c>
      <c r="F410" s="188" t="s">
        <v>695</v>
      </c>
      <c r="G410" s="13"/>
      <c r="H410" s="189">
        <v>47</v>
      </c>
      <c r="I410" s="190"/>
      <c r="J410" s="13"/>
      <c r="K410" s="13"/>
      <c r="L410" s="185"/>
      <c r="M410" s="191"/>
      <c r="N410" s="192"/>
      <c r="O410" s="192"/>
      <c r="P410" s="192"/>
      <c r="Q410" s="192"/>
      <c r="R410" s="192"/>
      <c r="S410" s="192"/>
      <c r="T410" s="19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187" t="s">
        <v>156</v>
      </c>
      <c r="AU410" s="187" t="s">
        <v>85</v>
      </c>
      <c r="AV410" s="13" t="s">
        <v>85</v>
      </c>
      <c r="AW410" s="13" t="s">
        <v>31</v>
      </c>
      <c r="AX410" s="13" t="s">
        <v>75</v>
      </c>
      <c r="AY410" s="187" t="s">
        <v>129</v>
      </c>
    </row>
    <row r="411" s="13" customFormat="1">
      <c r="A411" s="13"/>
      <c r="B411" s="185"/>
      <c r="C411" s="13"/>
      <c r="D411" s="186" t="s">
        <v>156</v>
      </c>
      <c r="E411" s="187" t="s">
        <v>1</v>
      </c>
      <c r="F411" s="188" t="s">
        <v>696</v>
      </c>
      <c r="G411" s="13"/>
      <c r="H411" s="189">
        <v>82</v>
      </c>
      <c r="I411" s="190"/>
      <c r="J411" s="13"/>
      <c r="K411" s="13"/>
      <c r="L411" s="185"/>
      <c r="M411" s="191"/>
      <c r="N411" s="192"/>
      <c r="O411" s="192"/>
      <c r="P411" s="192"/>
      <c r="Q411" s="192"/>
      <c r="R411" s="192"/>
      <c r="S411" s="192"/>
      <c r="T411" s="19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187" t="s">
        <v>156</v>
      </c>
      <c r="AU411" s="187" t="s">
        <v>85</v>
      </c>
      <c r="AV411" s="13" t="s">
        <v>85</v>
      </c>
      <c r="AW411" s="13" t="s">
        <v>31</v>
      </c>
      <c r="AX411" s="13" t="s">
        <v>75</v>
      </c>
      <c r="AY411" s="187" t="s">
        <v>129</v>
      </c>
    </row>
    <row r="412" s="15" customFormat="1">
      <c r="A412" s="15"/>
      <c r="B412" s="210"/>
      <c r="C412" s="15"/>
      <c r="D412" s="186" t="s">
        <v>156</v>
      </c>
      <c r="E412" s="211" t="s">
        <v>1</v>
      </c>
      <c r="F412" s="212" t="s">
        <v>323</v>
      </c>
      <c r="G412" s="15"/>
      <c r="H412" s="211" t="s">
        <v>1</v>
      </c>
      <c r="I412" s="213"/>
      <c r="J412" s="15"/>
      <c r="K412" s="15"/>
      <c r="L412" s="210"/>
      <c r="M412" s="214"/>
      <c r="N412" s="215"/>
      <c r="O412" s="215"/>
      <c r="P412" s="215"/>
      <c r="Q412" s="215"/>
      <c r="R412" s="215"/>
      <c r="S412" s="215"/>
      <c r="T412" s="216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11" t="s">
        <v>156</v>
      </c>
      <c r="AU412" s="211" t="s">
        <v>85</v>
      </c>
      <c r="AV412" s="15" t="s">
        <v>83</v>
      </c>
      <c r="AW412" s="15" t="s">
        <v>31</v>
      </c>
      <c r="AX412" s="15" t="s">
        <v>75</v>
      </c>
      <c r="AY412" s="211" t="s">
        <v>129</v>
      </c>
    </row>
    <row r="413" s="13" customFormat="1">
      <c r="A413" s="13"/>
      <c r="B413" s="185"/>
      <c r="C413" s="13"/>
      <c r="D413" s="186" t="s">
        <v>156</v>
      </c>
      <c r="E413" s="187" t="s">
        <v>1</v>
      </c>
      <c r="F413" s="188" t="s">
        <v>697</v>
      </c>
      <c r="G413" s="13"/>
      <c r="H413" s="189">
        <v>55</v>
      </c>
      <c r="I413" s="190"/>
      <c r="J413" s="13"/>
      <c r="K413" s="13"/>
      <c r="L413" s="185"/>
      <c r="M413" s="191"/>
      <c r="N413" s="192"/>
      <c r="O413" s="192"/>
      <c r="P413" s="192"/>
      <c r="Q413" s="192"/>
      <c r="R413" s="192"/>
      <c r="S413" s="192"/>
      <c r="T413" s="19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187" t="s">
        <v>156</v>
      </c>
      <c r="AU413" s="187" t="s">
        <v>85</v>
      </c>
      <c r="AV413" s="13" t="s">
        <v>85</v>
      </c>
      <c r="AW413" s="13" t="s">
        <v>31</v>
      </c>
      <c r="AX413" s="13" t="s">
        <v>75</v>
      </c>
      <c r="AY413" s="187" t="s">
        <v>129</v>
      </c>
    </row>
    <row r="414" s="13" customFormat="1">
      <c r="A414" s="13"/>
      <c r="B414" s="185"/>
      <c r="C414" s="13"/>
      <c r="D414" s="186" t="s">
        <v>156</v>
      </c>
      <c r="E414" s="187" t="s">
        <v>1</v>
      </c>
      <c r="F414" s="188" t="s">
        <v>698</v>
      </c>
      <c r="G414" s="13"/>
      <c r="H414" s="189">
        <v>25</v>
      </c>
      <c r="I414" s="190"/>
      <c r="J414" s="13"/>
      <c r="K414" s="13"/>
      <c r="L414" s="185"/>
      <c r="M414" s="191"/>
      <c r="N414" s="192"/>
      <c r="O414" s="192"/>
      <c r="P414" s="192"/>
      <c r="Q414" s="192"/>
      <c r="R414" s="192"/>
      <c r="S414" s="192"/>
      <c r="T414" s="19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187" t="s">
        <v>156</v>
      </c>
      <c r="AU414" s="187" t="s">
        <v>85</v>
      </c>
      <c r="AV414" s="13" t="s">
        <v>85</v>
      </c>
      <c r="AW414" s="13" t="s">
        <v>31</v>
      </c>
      <c r="AX414" s="13" t="s">
        <v>75</v>
      </c>
      <c r="AY414" s="187" t="s">
        <v>129</v>
      </c>
    </row>
    <row r="415" s="13" customFormat="1">
      <c r="A415" s="13"/>
      <c r="B415" s="185"/>
      <c r="C415" s="13"/>
      <c r="D415" s="186" t="s">
        <v>156</v>
      </c>
      <c r="E415" s="187" t="s">
        <v>1</v>
      </c>
      <c r="F415" s="188" t="s">
        <v>699</v>
      </c>
      <c r="G415" s="13"/>
      <c r="H415" s="189">
        <v>41</v>
      </c>
      <c r="I415" s="190"/>
      <c r="J415" s="13"/>
      <c r="K415" s="13"/>
      <c r="L415" s="185"/>
      <c r="M415" s="191"/>
      <c r="N415" s="192"/>
      <c r="O415" s="192"/>
      <c r="P415" s="192"/>
      <c r="Q415" s="192"/>
      <c r="R415" s="192"/>
      <c r="S415" s="192"/>
      <c r="T415" s="19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187" t="s">
        <v>156</v>
      </c>
      <c r="AU415" s="187" t="s">
        <v>85</v>
      </c>
      <c r="AV415" s="13" t="s">
        <v>85</v>
      </c>
      <c r="AW415" s="13" t="s">
        <v>31</v>
      </c>
      <c r="AX415" s="13" t="s">
        <v>75</v>
      </c>
      <c r="AY415" s="187" t="s">
        <v>129</v>
      </c>
    </row>
    <row r="416" s="14" customFormat="1">
      <c r="A416" s="14"/>
      <c r="B416" s="202"/>
      <c r="C416" s="14"/>
      <c r="D416" s="186" t="s">
        <v>156</v>
      </c>
      <c r="E416" s="203" t="s">
        <v>1</v>
      </c>
      <c r="F416" s="204" t="s">
        <v>219</v>
      </c>
      <c r="G416" s="14"/>
      <c r="H416" s="205">
        <v>250</v>
      </c>
      <c r="I416" s="206"/>
      <c r="J416" s="14"/>
      <c r="K416" s="14"/>
      <c r="L416" s="202"/>
      <c r="M416" s="207"/>
      <c r="N416" s="208"/>
      <c r="O416" s="208"/>
      <c r="P416" s="208"/>
      <c r="Q416" s="208"/>
      <c r="R416" s="208"/>
      <c r="S416" s="208"/>
      <c r="T416" s="209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03" t="s">
        <v>156</v>
      </c>
      <c r="AU416" s="203" t="s">
        <v>85</v>
      </c>
      <c r="AV416" s="14" t="s">
        <v>149</v>
      </c>
      <c r="AW416" s="14" t="s">
        <v>31</v>
      </c>
      <c r="AX416" s="14" t="s">
        <v>83</v>
      </c>
      <c r="AY416" s="203" t="s">
        <v>129</v>
      </c>
    </row>
    <row r="417" s="2" customFormat="1" ht="16.5" customHeight="1">
      <c r="A417" s="38"/>
      <c r="B417" s="171"/>
      <c r="C417" s="225" t="s">
        <v>700</v>
      </c>
      <c r="D417" s="225" t="s">
        <v>427</v>
      </c>
      <c r="E417" s="226" t="s">
        <v>701</v>
      </c>
      <c r="F417" s="227" t="s">
        <v>702</v>
      </c>
      <c r="G417" s="228" t="s">
        <v>286</v>
      </c>
      <c r="H417" s="229">
        <v>257.5</v>
      </c>
      <c r="I417" s="230"/>
      <c r="J417" s="231">
        <f>ROUND(I417*H417,2)</f>
        <v>0</v>
      </c>
      <c r="K417" s="227" t="s">
        <v>142</v>
      </c>
      <c r="L417" s="232"/>
      <c r="M417" s="233" t="s">
        <v>1</v>
      </c>
      <c r="N417" s="234" t="s">
        <v>40</v>
      </c>
      <c r="O417" s="77"/>
      <c r="P417" s="181">
        <f>O417*H417</f>
        <v>0</v>
      </c>
      <c r="Q417" s="181">
        <v>0.056000000000000001</v>
      </c>
      <c r="R417" s="181">
        <f>Q417*H417</f>
        <v>14.42</v>
      </c>
      <c r="S417" s="181">
        <v>0</v>
      </c>
      <c r="T417" s="182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183" t="s">
        <v>168</v>
      </c>
      <c r="AT417" s="183" t="s">
        <v>427</v>
      </c>
      <c r="AU417" s="183" t="s">
        <v>85</v>
      </c>
      <c r="AY417" s="19" t="s">
        <v>129</v>
      </c>
      <c r="BE417" s="184">
        <f>IF(N417="základní",J417,0)</f>
        <v>0</v>
      </c>
      <c r="BF417" s="184">
        <f>IF(N417="snížená",J417,0)</f>
        <v>0</v>
      </c>
      <c r="BG417" s="184">
        <f>IF(N417="zákl. přenesená",J417,0)</f>
        <v>0</v>
      </c>
      <c r="BH417" s="184">
        <f>IF(N417="sníž. přenesená",J417,0)</f>
        <v>0</v>
      </c>
      <c r="BI417" s="184">
        <f>IF(N417="nulová",J417,0)</f>
        <v>0</v>
      </c>
      <c r="BJ417" s="19" t="s">
        <v>83</v>
      </c>
      <c r="BK417" s="184">
        <f>ROUND(I417*H417,2)</f>
        <v>0</v>
      </c>
      <c r="BL417" s="19" t="s">
        <v>149</v>
      </c>
      <c r="BM417" s="183" t="s">
        <v>703</v>
      </c>
    </row>
    <row r="418" s="13" customFormat="1">
      <c r="A418" s="13"/>
      <c r="B418" s="185"/>
      <c r="C418" s="13"/>
      <c r="D418" s="186" t="s">
        <v>156</v>
      </c>
      <c r="E418" s="187" t="s">
        <v>1</v>
      </c>
      <c r="F418" s="188" t="s">
        <v>704</v>
      </c>
      <c r="G418" s="13"/>
      <c r="H418" s="189">
        <v>257.5</v>
      </c>
      <c r="I418" s="190"/>
      <c r="J418" s="13"/>
      <c r="K418" s="13"/>
      <c r="L418" s="185"/>
      <c r="M418" s="191"/>
      <c r="N418" s="192"/>
      <c r="O418" s="192"/>
      <c r="P418" s="192"/>
      <c r="Q418" s="192"/>
      <c r="R418" s="192"/>
      <c r="S418" s="192"/>
      <c r="T418" s="19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187" t="s">
        <v>156</v>
      </c>
      <c r="AU418" s="187" t="s">
        <v>85</v>
      </c>
      <c r="AV418" s="13" t="s">
        <v>85</v>
      </c>
      <c r="AW418" s="13" t="s">
        <v>31</v>
      </c>
      <c r="AX418" s="13" t="s">
        <v>83</v>
      </c>
      <c r="AY418" s="187" t="s">
        <v>129</v>
      </c>
    </row>
    <row r="419" s="2" customFormat="1" ht="16.5" customHeight="1">
      <c r="A419" s="38"/>
      <c r="B419" s="171"/>
      <c r="C419" s="172" t="s">
        <v>705</v>
      </c>
      <c r="D419" s="172" t="s">
        <v>132</v>
      </c>
      <c r="E419" s="173" t="s">
        <v>706</v>
      </c>
      <c r="F419" s="174" t="s">
        <v>707</v>
      </c>
      <c r="G419" s="175" t="s">
        <v>205</v>
      </c>
      <c r="H419" s="176">
        <v>28</v>
      </c>
      <c r="I419" s="177"/>
      <c r="J419" s="178">
        <f>ROUND(I419*H419,2)</f>
        <v>0</v>
      </c>
      <c r="K419" s="174" t="s">
        <v>142</v>
      </c>
      <c r="L419" s="39"/>
      <c r="M419" s="179" t="s">
        <v>1</v>
      </c>
      <c r="N419" s="180" t="s">
        <v>40</v>
      </c>
      <c r="O419" s="77"/>
      <c r="P419" s="181">
        <f>O419*H419</f>
        <v>0</v>
      </c>
      <c r="Q419" s="181">
        <v>1.0000000000000001E-05</v>
      </c>
      <c r="R419" s="181">
        <f>Q419*H419</f>
        <v>0.00028000000000000003</v>
      </c>
      <c r="S419" s="181">
        <v>0</v>
      </c>
      <c r="T419" s="182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183" t="s">
        <v>149</v>
      </c>
      <c r="AT419" s="183" t="s">
        <v>132</v>
      </c>
      <c r="AU419" s="183" t="s">
        <v>85</v>
      </c>
      <c r="AY419" s="19" t="s">
        <v>129</v>
      </c>
      <c r="BE419" s="184">
        <f>IF(N419="základní",J419,0)</f>
        <v>0</v>
      </c>
      <c r="BF419" s="184">
        <f>IF(N419="snížená",J419,0)</f>
        <v>0</v>
      </c>
      <c r="BG419" s="184">
        <f>IF(N419="zákl. přenesená",J419,0)</f>
        <v>0</v>
      </c>
      <c r="BH419" s="184">
        <f>IF(N419="sníž. přenesená",J419,0)</f>
        <v>0</v>
      </c>
      <c r="BI419" s="184">
        <f>IF(N419="nulová",J419,0)</f>
        <v>0</v>
      </c>
      <c r="BJ419" s="19" t="s">
        <v>83</v>
      </c>
      <c r="BK419" s="184">
        <f>ROUND(I419*H419,2)</f>
        <v>0</v>
      </c>
      <c r="BL419" s="19" t="s">
        <v>149</v>
      </c>
      <c r="BM419" s="183" t="s">
        <v>708</v>
      </c>
    </row>
    <row r="420" s="13" customFormat="1">
      <c r="A420" s="13"/>
      <c r="B420" s="185"/>
      <c r="C420" s="13"/>
      <c r="D420" s="186" t="s">
        <v>156</v>
      </c>
      <c r="E420" s="187" t="s">
        <v>1</v>
      </c>
      <c r="F420" s="188" t="s">
        <v>709</v>
      </c>
      <c r="G420" s="13"/>
      <c r="H420" s="189">
        <v>28</v>
      </c>
      <c r="I420" s="190"/>
      <c r="J420" s="13"/>
      <c r="K420" s="13"/>
      <c r="L420" s="185"/>
      <c r="M420" s="191"/>
      <c r="N420" s="192"/>
      <c r="O420" s="192"/>
      <c r="P420" s="192"/>
      <c r="Q420" s="192"/>
      <c r="R420" s="192"/>
      <c r="S420" s="192"/>
      <c r="T420" s="19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187" t="s">
        <v>156</v>
      </c>
      <c r="AU420" s="187" t="s">
        <v>85</v>
      </c>
      <c r="AV420" s="13" t="s">
        <v>85</v>
      </c>
      <c r="AW420" s="13" t="s">
        <v>31</v>
      </c>
      <c r="AX420" s="13" t="s">
        <v>83</v>
      </c>
      <c r="AY420" s="187" t="s">
        <v>129</v>
      </c>
    </row>
    <row r="421" s="2" customFormat="1" ht="24.15" customHeight="1">
      <c r="A421" s="38"/>
      <c r="B421" s="171"/>
      <c r="C421" s="172" t="s">
        <v>710</v>
      </c>
      <c r="D421" s="172" t="s">
        <v>132</v>
      </c>
      <c r="E421" s="173" t="s">
        <v>711</v>
      </c>
      <c r="F421" s="174" t="s">
        <v>712</v>
      </c>
      <c r="G421" s="175" t="s">
        <v>286</v>
      </c>
      <c r="H421" s="176">
        <v>37</v>
      </c>
      <c r="I421" s="177"/>
      <c r="J421" s="178">
        <f>ROUND(I421*H421,2)</f>
        <v>0</v>
      </c>
      <c r="K421" s="174" t="s">
        <v>142</v>
      </c>
      <c r="L421" s="39"/>
      <c r="M421" s="179" t="s">
        <v>1</v>
      </c>
      <c r="N421" s="180" t="s">
        <v>40</v>
      </c>
      <c r="O421" s="77"/>
      <c r="P421" s="181">
        <f>O421*H421</f>
        <v>0</v>
      </c>
      <c r="Q421" s="181">
        <v>0.071900000000000006</v>
      </c>
      <c r="R421" s="181">
        <f>Q421*H421</f>
        <v>2.6603000000000003</v>
      </c>
      <c r="S421" s="181">
        <v>0</v>
      </c>
      <c r="T421" s="182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183" t="s">
        <v>149</v>
      </c>
      <c r="AT421" s="183" t="s">
        <v>132</v>
      </c>
      <c r="AU421" s="183" t="s">
        <v>85</v>
      </c>
      <c r="AY421" s="19" t="s">
        <v>129</v>
      </c>
      <c r="BE421" s="184">
        <f>IF(N421="základní",J421,0)</f>
        <v>0</v>
      </c>
      <c r="BF421" s="184">
        <f>IF(N421="snížená",J421,0)</f>
        <v>0</v>
      </c>
      <c r="BG421" s="184">
        <f>IF(N421="zákl. přenesená",J421,0)</f>
        <v>0</v>
      </c>
      <c r="BH421" s="184">
        <f>IF(N421="sníž. přenesená",J421,0)</f>
        <v>0</v>
      </c>
      <c r="BI421" s="184">
        <f>IF(N421="nulová",J421,0)</f>
        <v>0</v>
      </c>
      <c r="BJ421" s="19" t="s">
        <v>83</v>
      </c>
      <c r="BK421" s="184">
        <f>ROUND(I421*H421,2)</f>
        <v>0</v>
      </c>
      <c r="BL421" s="19" t="s">
        <v>149</v>
      </c>
      <c r="BM421" s="183" t="s">
        <v>713</v>
      </c>
    </row>
    <row r="422" s="13" customFormat="1">
      <c r="A422" s="13"/>
      <c r="B422" s="185"/>
      <c r="C422" s="13"/>
      <c r="D422" s="186" t="s">
        <v>156</v>
      </c>
      <c r="E422" s="187" t="s">
        <v>1</v>
      </c>
      <c r="F422" s="188" t="s">
        <v>714</v>
      </c>
      <c r="G422" s="13"/>
      <c r="H422" s="189">
        <v>37</v>
      </c>
      <c r="I422" s="190"/>
      <c r="J422" s="13"/>
      <c r="K422" s="13"/>
      <c r="L422" s="185"/>
      <c r="M422" s="191"/>
      <c r="N422" s="192"/>
      <c r="O422" s="192"/>
      <c r="P422" s="192"/>
      <c r="Q422" s="192"/>
      <c r="R422" s="192"/>
      <c r="S422" s="192"/>
      <c r="T422" s="19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187" t="s">
        <v>156</v>
      </c>
      <c r="AU422" s="187" t="s">
        <v>85</v>
      </c>
      <c r="AV422" s="13" t="s">
        <v>85</v>
      </c>
      <c r="AW422" s="13" t="s">
        <v>31</v>
      </c>
      <c r="AX422" s="13" t="s">
        <v>83</v>
      </c>
      <c r="AY422" s="187" t="s">
        <v>129</v>
      </c>
    </row>
    <row r="423" s="2" customFormat="1" ht="24.15" customHeight="1">
      <c r="A423" s="38"/>
      <c r="B423" s="171"/>
      <c r="C423" s="172" t="s">
        <v>715</v>
      </c>
      <c r="D423" s="172" t="s">
        <v>132</v>
      </c>
      <c r="E423" s="173" t="s">
        <v>716</v>
      </c>
      <c r="F423" s="174" t="s">
        <v>717</v>
      </c>
      <c r="G423" s="175" t="s">
        <v>286</v>
      </c>
      <c r="H423" s="176">
        <v>37</v>
      </c>
      <c r="I423" s="177"/>
      <c r="J423" s="178">
        <f>ROUND(I423*H423,2)</f>
        <v>0</v>
      </c>
      <c r="K423" s="174" t="s">
        <v>142</v>
      </c>
      <c r="L423" s="39"/>
      <c r="M423" s="179" t="s">
        <v>1</v>
      </c>
      <c r="N423" s="180" t="s">
        <v>40</v>
      </c>
      <c r="O423" s="77"/>
      <c r="P423" s="181">
        <f>O423*H423</f>
        <v>0</v>
      </c>
      <c r="Q423" s="181">
        <v>0.089779999999999999</v>
      </c>
      <c r="R423" s="181">
        <f>Q423*H423</f>
        <v>3.32186</v>
      </c>
      <c r="S423" s="181">
        <v>0</v>
      </c>
      <c r="T423" s="182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183" t="s">
        <v>149</v>
      </c>
      <c r="AT423" s="183" t="s">
        <v>132</v>
      </c>
      <c r="AU423" s="183" t="s">
        <v>85</v>
      </c>
      <c r="AY423" s="19" t="s">
        <v>129</v>
      </c>
      <c r="BE423" s="184">
        <f>IF(N423="základní",J423,0)</f>
        <v>0</v>
      </c>
      <c r="BF423" s="184">
        <f>IF(N423="snížená",J423,0)</f>
        <v>0</v>
      </c>
      <c r="BG423" s="184">
        <f>IF(N423="zákl. přenesená",J423,0)</f>
        <v>0</v>
      </c>
      <c r="BH423" s="184">
        <f>IF(N423="sníž. přenesená",J423,0)</f>
        <v>0</v>
      </c>
      <c r="BI423" s="184">
        <f>IF(N423="nulová",J423,0)</f>
        <v>0</v>
      </c>
      <c r="BJ423" s="19" t="s">
        <v>83</v>
      </c>
      <c r="BK423" s="184">
        <f>ROUND(I423*H423,2)</f>
        <v>0</v>
      </c>
      <c r="BL423" s="19" t="s">
        <v>149</v>
      </c>
      <c r="BM423" s="183" t="s">
        <v>718</v>
      </c>
    </row>
    <row r="424" s="2" customFormat="1" ht="16.5" customHeight="1">
      <c r="A424" s="38"/>
      <c r="B424" s="171"/>
      <c r="C424" s="225" t="s">
        <v>719</v>
      </c>
      <c r="D424" s="225" t="s">
        <v>427</v>
      </c>
      <c r="E424" s="226" t="s">
        <v>496</v>
      </c>
      <c r="F424" s="227" t="s">
        <v>497</v>
      </c>
      <c r="G424" s="228" t="s">
        <v>205</v>
      </c>
      <c r="H424" s="229">
        <v>7.6219999999999999</v>
      </c>
      <c r="I424" s="230"/>
      <c r="J424" s="231">
        <f>ROUND(I424*H424,2)</f>
        <v>0</v>
      </c>
      <c r="K424" s="227" t="s">
        <v>187</v>
      </c>
      <c r="L424" s="232"/>
      <c r="M424" s="233" t="s">
        <v>1</v>
      </c>
      <c r="N424" s="234" t="s">
        <v>40</v>
      </c>
      <c r="O424" s="77"/>
      <c r="P424" s="181">
        <f>O424*H424</f>
        <v>0</v>
      </c>
      <c r="Q424" s="181">
        <v>0.222</v>
      </c>
      <c r="R424" s="181">
        <f>Q424*H424</f>
        <v>1.6920839999999999</v>
      </c>
      <c r="S424" s="181">
        <v>0</v>
      </c>
      <c r="T424" s="182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183" t="s">
        <v>168</v>
      </c>
      <c r="AT424" s="183" t="s">
        <v>427</v>
      </c>
      <c r="AU424" s="183" t="s">
        <v>85</v>
      </c>
      <c r="AY424" s="19" t="s">
        <v>129</v>
      </c>
      <c r="BE424" s="184">
        <f>IF(N424="základní",J424,0)</f>
        <v>0</v>
      </c>
      <c r="BF424" s="184">
        <f>IF(N424="snížená",J424,0)</f>
        <v>0</v>
      </c>
      <c r="BG424" s="184">
        <f>IF(N424="zákl. přenesená",J424,0)</f>
        <v>0</v>
      </c>
      <c r="BH424" s="184">
        <f>IF(N424="sníž. přenesená",J424,0)</f>
        <v>0</v>
      </c>
      <c r="BI424" s="184">
        <f>IF(N424="nulová",J424,0)</f>
        <v>0</v>
      </c>
      <c r="BJ424" s="19" t="s">
        <v>83</v>
      </c>
      <c r="BK424" s="184">
        <f>ROUND(I424*H424,2)</f>
        <v>0</v>
      </c>
      <c r="BL424" s="19" t="s">
        <v>149</v>
      </c>
      <c r="BM424" s="183" t="s">
        <v>720</v>
      </c>
    </row>
    <row r="425" s="13" customFormat="1">
      <c r="A425" s="13"/>
      <c r="B425" s="185"/>
      <c r="C425" s="13"/>
      <c r="D425" s="186" t="s">
        <v>156</v>
      </c>
      <c r="E425" s="187" t="s">
        <v>1</v>
      </c>
      <c r="F425" s="188" t="s">
        <v>721</v>
      </c>
      <c r="G425" s="13"/>
      <c r="H425" s="189">
        <v>7.6219999999999999</v>
      </c>
      <c r="I425" s="190"/>
      <c r="J425" s="13"/>
      <c r="K425" s="13"/>
      <c r="L425" s="185"/>
      <c r="M425" s="191"/>
      <c r="N425" s="192"/>
      <c r="O425" s="192"/>
      <c r="P425" s="192"/>
      <c r="Q425" s="192"/>
      <c r="R425" s="192"/>
      <c r="S425" s="192"/>
      <c r="T425" s="19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187" t="s">
        <v>156</v>
      </c>
      <c r="AU425" s="187" t="s">
        <v>85</v>
      </c>
      <c r="AV425" s="13" t="s">
        <v>85</v>
      </c>
      <c r="AW425" s="13" t="s">
        <v>31</v>
      </c>
      <c r="AX425" s="13" t="s">
        <v>83</v>
      </c>
      <c r="AY425" s="187" t="s">
        <v>129</v>
      </c>
    </row>
    <row r="426" s="2" customFormat="1" ht="33" customHeight="1">
      <c r="A426" s="38"/>
      <c r="B426" s="171"/>
      <c r="C426" s="172" t="s">
        <v>722</v>
      </c>
      <c r="D426" s="172" t="s">
        <v>132</v>
      </c>
      <c r="E426" s="173" t="s">
        <v>723</v>
      </c>
      <c r="F426" s="174" t="s">
        <v>724</v>
      </c>
      <c r="G426" s="175" t="s">
        <v>286</v>
      </c>
      <c r="H426" s="176">
        <v>1622</v>
      </c>
      <c r="I426" s="177"/>
      <c r="J426" s="178">
        <f>ROUND(I426*H426,2)</f>
        <v>0</v>
      </c>
      <c r="K426" s="174" t="s">
        <v>142</v>
      </c>
      <c r="L426" s="39"/>
      <c r="M426" s="179" t="s">
        <v>1</v>
      </c>
      <c r="N426" s="180" t="s">
        <v>40</v>
      </c>
      <c r="O426" s="77"/>
      <c r="P426" s="181">
        <f>O426*H426</f>
        <v>0</v>
      </c>
      <c r="Q426" s="181">
        <v>0.15540000000000001</v>
      </c>
      <c r="R426" s="181">
        <f>Q426*H426</f>
        <v>252.05880000000002</v>
      </c>
      <c r="S426" s="181">
        <v>0</v>
      </c>
      <c r="T426" s="182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183" t="s">
        <v>149</v>
      </c>
      <c r="AT426" s="183" t="s">
        <v>132</v>
      </c>
      <c r="AU426" s="183" t="s">
        <v>85</v>
      </c>
      <c r="AY426" s="19" t="s">
        <v>129</v>
      </c>
      <c r="BE426" s="184">
        <f>IF(N426="základní",J426,0)</f>
        <v>0</v>
      </c>
      <c r="BF426" s="184">
        <f>IF(N426="snížená",J426,0)</f>
        <v>0</v>
      </c>
      <c r="BG426" s="184">
        <f>IF(N426="zákl. přenesená",J426,0)</f>
        <v>0</v>
      </c>
      <c r="BH426" s="184">
        <f>IF(N426="sníž. přenesená",J426,0)</f>
        <v>0</v>
      </c>
      <c r="BI426" s="184">
        <f>IF(N426="nulová",J426,0)</f>
        <v>0</v>
      </c>
      <c r="BJ426" s="19" t="s">
        <v>83</v>
      </c>
      <c r="BK426" s="184">
        <f>ROUND(I426*H426,2)</f>
        <v>0</v>
      </c>
      <c r="BL426" s="19" t="s">
        <v>149</v>
      </c>
      <c r="BM426" s="183" t="s">
        <v>725</v>
      </c>
    </row>
    <row r="427" s="13" customFormat="1">
      <c r="A427" s="13"/>
      <c r="B427" s="185"/>
      <c r="C427" s="13"/>
      <c r="D427" s="186" t="s">
        <v>156</v>
      </c>
      <c r="E427" s="187" t="s">
        <v>1</v>
      </c>
      <c r="F427" s="188" t="s">
        <v>726</v>
      </c>
      <c r="G427" s="13"/>
      <c r="H427" s="189">
        <v>797</v>
      </c>
      <c r="I427" s="190"/>
      <c r="J427" s="13"/>
      <c r="K427" s="13"/>
      <c r="L427" s="185"/>
      <c r="M427" s="191"/>
      <c r="N427" s="192"/>
      <c r="O427" s="192"/>
      <c r="P427" s="192"/>
      <c r="Q427" s="192"/>
      <c r="R427" s="192"/>
      <c r="S427" s="192"/>
      <c r="T427" s="193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187" t="s">
        <v>156</v>
      </c>
      <c r="AU427" s="187" t="s">
        <v>85</v>
      </c>
      <c r="AV427" s="13" t="s">
        <v>85</v>
      </c>
      <c r="AW427" s="13" t="s">
        <v>31</v>
      </c>
      <c r="AX427" s="13" t="s">
        <v>75</v>
      </c>
      <c r="AY427" s="187" t="s">
        <v>129</v>
      </c>
    </row>
    <row r="428" s="13" customFormat="1">
      <c r="A428" s="13"/>
      <c r="B428" s="185"/>
      <c r="C428" s="13"/>
      <c r="D428" s="186" t="s">
        <v>156</v>
      </c>
      <c r="E428" s="187" t="s">
        <v>1</v>
      </c>
      <c r="F428" s="188" t="s">
        <v>727</v>
      </c>
      <c r="G428" s="13"/>
      <c r="H428" s="189">
        <v>825</v>
      </c>
      <c r="I428" s="190"/>
      <c r="J428" s="13"/>
      <c r="K428" s="13"/>
      <c r="L428" s="185"/>
      <c r="M428" s="191"/>
      <c r="N428" s="192"/>
      <c r="O428" s="192"/>
      <c r="P428" s="192"/>
      <c r="Q428" s="192"/>
      <c r="R428" s="192"/>
      <c r="S428" s="192"/>
      <c r="T428" s="19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187" t="s">
        <v>156</v>
      </c>
      <c r="AU428" s="187" t="s">
        <v>85</v>
      </c>
      <c r="AV428" s="13" t="s">
        <v>85</v>
      </c>
      <c r="AW428" s="13" t="s">
        <v>31</v>
      </c>
      <c r="AX428" s="13" t="s">
        <v>75</v>
      </c>
      <c r="AY428" s="187" t="s">
        <v>129</v>
      </c>
    </row>
    <row r="429" s="14" customFormat="1">
      <c r="A429" s="14"/>
      <c r="B429" s="202"/>
      <c r="C429" s="14"/>
      <c r="D429" s="186" t="s">
        <v>156</v>
      </c>
      <c r="E429" s="203" t="s">
        <v>1</v>
      </c>
      <c r="F429" s="204" t="s">
        <v>219</v>
      </c>
      <c r="G429" s="14"/>
      <c r="H429" s="205">
        <v>1622</v>
      </c>
      <c r="I429" s="206"/>
      <c r="J429" s="14"/>
      <c r="K429" s="14"/>
      <c r="L429" s="202"/>
      <c r="M429" s="207"/>
      <c r="N429" s="208"/>
      <c r="O429" s="208"/>
      <c r="P429" s="208"/>
      <c r="Q429" s="208"/>
      <c r="R429" s="208"/>
      <c r="S429" s="208"/>
      <c r="T429" s="209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03" t="s">
        <v>156</v>
      </c>
      <c r="AU429" s="203" t="s">
        <v>85</v>
      </c>
      <c r="AV429" s="14" t="s">
        <v>149</v>
      </c>
      <c r="AW429" s="14" t="s">
        <v>31</v>
      </c>
      <c r="AX429" s="14" t="s">
        <v>83</v>
      </c>
      <c r="AY429" s="203" t="s">
        <v>129</v>
      </c>
    </row>
    <row r="430" s="2" customFormat="1" ht="24.15" customHeight="1">
      <c r="A430" s="38"/>
      <c r="B430" s="171"/>
      <c r="C430" s="225" t="s">
        <v>728</v>
      </c>
      <c r="D430" s="225" t="s">
        <v>427</v>
      </c>
      <c r="E430" s="226" t="s">
        <v>729</v>
      </c>
      <c r="F430" s="227" t="s">
        <v>730</v>
      </c>
      <c r="G430" s="228" t="s">
        <v>286</v>
      </c>
      <c r="H430" s="229">
        <v>87.549999999999997</v>
      </c>
      <c r="I430" s="230"/>
      <c r="J430" s="231">
        <f>ROUND(I430*H430,2)</f>
        <v>0</v>
      </c>
      <c r="K430" s="227" t="s">
        <v>187</v>
      </c>
      <c r="L430" s="232"/>
      <c r="M430" s="233" t="s">
        <v>1</v>
      </c>
      <c r="N430" s="234" t="s">
        <v>40</v>
      </c>
      <c r="O430" s="77"/>
      <c r="P430" s="181">
        <f>O430*H430</f>
        <v>0</v>
      </c>
      <c r="Q430" s="181">
        <v>0.065670000000000006</v>
      </c>
      <c r="R430" s="181">
        <f>Q430*H430</f>
        <v>5.7494085000000004</v>
      </c>
      <c r="S430" s="181">
        <v>0</v>
      </c>
      <c r="T430" s="182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183" t="s">
        <v>168</v>
      </c>
      <c r="AT430" s="183" t="s">
        <v>427</v>
      </c>
      <c r="AU430" s="183" t="s">
        <v>85</v>
      </c>
      <c r="AY430" s="19" t="s">
        <v>129</v>
      </c>
      <c r="BE430" s="184">
        <f>IF(N430="základní",J430,0)</f>
        <v>0</v>
      </c>
      <c r="BF430" s="184">
        <f>IF(N430="snížená",J430,0)</f>
        <v>0</v>
      </c>
      <c r="BG430" s="184">
        <f>IF(N430="zákl. přenesená",J430,0)</f>
        <v>0</v>
      </c>
      <c r="BH430" s="184">
        <f>IF(N430="sníž. přenesená",J430,0)</f>
        <v>0</v>
      </c>
      <c r="BI430" s="184">
        <f>IF(N430="nulová",J430,0)</f>
        <v>0</v>
      </c>
      <c r="BJ430" s="19" t="s">
        <v>83</v>
      </c>
      <c r="BK430" s="184">
        <f>ROUND(I430*H430,2)</f>
        <v>0</v>
      </c>
      <c r="BL430" s="19" t="s">
        <v>149</v>
      </c>
      <c r="BM430" s="183" t="s">
        <v>731</v>
      </c>
    </row>
    <row r="431" s="13" customFormat="1">
      <c r="A431" s="13"/>
      <c r="B431" s="185"/>
      <c r="C431" s="13"/>
      <c r="D431" s="186" t="s">
        <v>156</v>
      </c>
      <c r="E431" s="187" t="s">
        <v>1</v>
      </c>
      <c r="F431" s="188" t="s">
        <v>732</v>
      </c>
      <c r="G431" s="13"/>
      <c r="H431" s="189">
        <v>33</v>
      </c>
      <c r="I431" s="190"/>
      <c r="J431" s="13"/>
      <c r="K431" s="13"/>
      <c r="L431" s="185"/>
      <c r="M431" s="191"/>
      <c r="N431" s="192"/>
      <c r="O431" s="192"/>
      <c r="P431" s="192"/>
      <c r="Q431" s="192"/>
      <c r="R431" s="192"/>
      <c r="S431" s="192"/>
      <c r="T431" s="19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187" t="s">
        <v>156</v>
      </c>
      <c r="AU431" s="187" t="s">
        <v>85</v>
      </c>
      <c r="AV431" s="13" t="s">
        <v>85</v>
      </c>
      <c r="AW431" s="13" t="s">
        <v>31</v>
      </c>
      <c r="AX431" s="13" t="s">
        <v>75</v>
      </c>
      <c r="AY431" s="187" t="s">
        <v>129</v>
      </c>
    </row>
    <row r="432" s="13" customFormat="1">
      <c r="A432" s="13"/>
      <c r="B432" s="185"/>
      <c r="C432" s="13"/>
      <c r="D432" s="186" t="s">
        <v>156</v>
      </c>
      <c r="E432" s="187" t="s">
        <v>1</v>
      </c>
      <c r="F432" s="188" t="s">
        <v>733</v>
      </c>
      <c r="G432" s="13"/>
      <c r="H432" s="189">
        <v>52</v>
      </c>
      <c r="I432" s="190"/>
      <c r="J432" s="13"/>
      <c r="K432" s="13"/>
      <c r="L432" s="185"/>
      <c r="M432" s="191"/>
      <c r="N432" s="192"/>
      <c r="O432" s="192"/>
      <c r="P432" s="192"/>
      <c r="Q432" s="192"/>
      <c r="R432" s="192"/>
      <c r="S432" s="192"/>
      <c r="T432" s="19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187" t="s">
        <v>156</v>
      </c>
      <c r="AU432" s="187" t="s">
        <v>85</v>
      </c>
      <c r="AV432" s="13" t="s">
        <v>85</v>
      </c>
      <c r="AW432" s="13" t="s">
        <v>31</v>
      </c>
      <c r="AX432" s="13" t="s">
        <v>75</v>
      </c>
      <c r="AY432" s="187" t="s">
        <v>129</v>
      </c>
    </row>
    <row r="433" s="16" customFormat="1">
      <c r="A433" s="16"/>
      <c r="B433" s="217"/>
      <c r="C433" s="16"/>
      <c r="D433" s="186" t="s">
        <v>156</v>
      </c>
      <c r="E433" s="218" t="s">
        <v>1</v>
      </c>
      <c r="F433" s="219" t="s">
        <v>233</v>
      </c>
      <c r="G433" s="16"/>
      <c r="H433" s="220">
        <v>85</v>
      </c>
      <c r="I433" s="221"/>
      <c r="J433" s="16"/>
      <c r="K433" s="16"/>
      <c r="L433" s="217"/>
      <c r="M433" s="222"/>
      <c r="N433" s="223"/>
      <c r="O433" s="223"/>
      <c r="P433" s="223"/>
      <c r="Q433" s="223"/>
      <c r="R433" s="223"/>
      <c r="S433" s="223"/>
      <c r="T433" s="224"/>
      <c r="U433" s="16"/>
      <c r="V433" s="16"/>
      <c r="W433" s="16"/>
      <c r="X433" s="16"/>
      <c r="Y433" s="16"/>
      <c r="Z433" s="16"/>
      <c r="AA433" s="16"/>
      <c r="AB433" s="16"/>
      <c r="AC433" s="16"/>
      <c r="AD433" s="16"/>
      <c r="AE433" s="16"/>
      <c r="AT433" s="218" t="s">
        <v>156</v>
      </c>
      <c r="AU433" s="218" t="s">
        <v>85</v>
      </c>
      <c r="AV433" s="16" t="s">
        <v>146</v>
      </c>
      <c r="AW433" s="16" t="s">
        <v>31</v>
      </c>
      <c r="AX433" s="16" t="s">
        <v>75</v>
      </c>
      <c r="AY433" s="218" t="s">
        <v>129</v>
      </c>
    </row>
    <row r="434" s="13" customFormat="1">
      <c r="A434" s="13"/>
      <c r="B434" s="185"/>
      <c r="C434" s="13"/>
      <c r="D434" s="186" t="s">
        <v>156</v>
      </c>
      <c r="E434" s="187" t="s">
        <v>1</v>
      </c>
      <c r="F434" s="188" t="s">
        <v>734</v>
      </c>
      <c r="G434" s="13"/>
      <c r="H434" s="189">
        <v>87.549999999999997</v>
      </c>
      <c r="I434" s="190"/>
      <c r="J434" s="13"/>
      <c r="K434" s="13"/>
      <c r="L434" s="185"/>
      <c r="M434" s="191"/>
      <c r="N434" s="192"/>
      <c r="O434" s="192"/>
      <c r="P434" s="192"/>
      <c r="Q434" s="192"/>
      <c r="R434" s="192"/>
      <c r="S434" s="192"/>
      <c r="T434" s="19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187" t="s">
        <v>156</v>
      </c>
      <c r="AU434" s="187" t="s">
        <v>85</v>
      </c>
      <c r="AV434" s="13" t="s">
        <v>85</v>
      </c>
      <c r="AW434" s="13" t="s">
        <v>31</v>
      </c>
      <c r="AX434" s="13" t="s">
        <v>83</v>
      </c>
      <c r="AY434" s="187" t="s">
        <v>129</v>
      </c>
    </row>
    <row r="435" s="2" customFormat="1" ht="24.15" customHeight="1">
      <c r="A435" s="38"/>
      <c r="B435" s="171"/>
      <c r="C435" s="225" t="s">
        <v>735</v>
      </c>
      <c r="D435" s="225" t="s">
        <v>427</v>
      </c>
      <c r="E435" s="226" t="s">
        <v>736</v>
      </c>
      <c r="F435" s="227" t="s">
        <v>737</v>
      </c>
      <c r="G435" s="228" t="s">
        <v>286</v>
      </c>
      <c r="H435" s="229">
        <v>267.38799999999998</v>
      </c>
      <c r="I435" s="230"/>
      <c r="J435" s="231">
        <f>ROUND(I435*H435,2)</f>
        <v>0</v>
      </c>
      <c r="K435" s="227" t="s">
        <v>187</v>
      </c>
      <c r="L435" s="232"/>
      <c r="M435" s="233" t="s">
        <v>1</v>
      </c>
      <c r="N435" s="234" t="s">
        <v>40</v>
      </c>
      <c r="O435" s="77"/>
      <c r="P435" s="181">
        <f>O435*H435</f>
        <v>0</v>
      </c>
      <c r="Q435" s="181">
        <v>0.048300000000000003</v>
      </c>
      <c r="R435" s="181">
        <f>Q435*H435</f>
        <v>12.914840399999999</v>
      </c>
      <c r="S435" s="181">
        <v>0</v>
      </c>
      <c r="T435" s="182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183" t="s">
        <v>168</v>
      </c>
      <c r="AT435" s="183" t="s">
        <v>427</v>
      </c>
      <c r="AU435" s="183" t="s">
        <v>85</v>
      </c>
      <c r="AY435" s="19" t="s">
        <v>129</v>
      </c>
      <c r="BE435" s="184">
        <f>IF(N435="základní",J435,0)</f>
        <v>0</v>
      </c>
      <c r="BF435" s="184">
        <f>IF(N435="snížená",J435,0)</f>
        <v>0</v>
      </c>
      <c r="BG435" s="184">
        <f>IF(N435="zákl. přenesená",J435,0)</f>
        <v>0</v>
      </c>
      <c r="BH435" s="184">
        <f>IF(N435="sníž. přenesená",J435,0)</f>
        <v>0</v>
      </c>
      <c r="BI435" s="184">
        <f>IF(N435="nulová",J435,0)</f>
        <v>0</v>
      </c>
      <c r="BJ435" s="19" t="s">
        <v>83</v>
      </c>
      <c r="BK435" s="184">
        <f>ROUND(I435*H435,2)</f>
        <v>0</v>
      </c>
      <c r="BL435" s="19" t="s">
        <v>149</v>
      </c>
      <c r="BM435" s="183" t="s">
        <v>738</v>
      </c>
    </row>
    <row r="436" s="13" customFormat="1">
      <c r="A436" s="13"/>
      <c r="B436" s="185"/>
      <c r="C436" s="13"/>
      <c r="D436" s="186" t="s">
        <v>156</v>
      </c>
      <c r="E436" s="187" t="s">
        <v>1</v>
      </c>
      <c r="F436" s="188" t="s">
        <v>739</v>
      </c>
      <c r="G436" s="13"/>
      <c r="H436" s="189">
        <v>119.3</v>
      </c>
      <c r="I436" s="190"/>
      <c r="J436" s="13"/>
      <c r="K436" s="13"/>
      <c r="L436" s="185"/>
      <c r="M436" s="191"/>
      <c r="N436" s="192"/>
      <c r="O436" s="192"/>
      <c r="P436" s="192"/>
      <c r="Q436" s="192"/>
      <c r="R436" s="192"/>
      <c r="S436" s="192"/>
      <c r="T436" s="19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187" t="s">
        <v>156</v>
      </c>
      <c r="AU436" s="187" t="s">
        <v>85</v>
      </c>
      <c r="AV436" s="13" t="s">
        <v>85</v>
      </c>
      <c r="AW436" s="13" t="s">
        <v>31</v>
      </c>
      <c r="AX436" s="13" t="s">
        <v>75</v>
      </c>
      <c r="AY436" s="187" t="s">
        <v>129</v>
      </c>
    </row>
    <row r="437" s="13" customFormat="1">
      <c r="A437" s="13"/>
      <c r="B437" s="185"/>
      <c r="C437" s="13"/>
      <c r="D437" s="186" t="s">
        <v>156</v>
      </c>
      <c r="E437" s="187" t="s">
        <v>1</v>
      </c>
      <c r="F437" s="188" t="s">
        <v>740</v>
      </c>
      <c r="G437" s="13"/>
      <c r="H437" s="189">
        <v>140.30000000000001</v>
      </c>
      <c r="I437" s="190"/>
      <c r="J437" s="13"/>
      <c r="K437" s="13"/>
      <c r="L437" s="185"/>
      <c r="M437" s="191"/>
      <c r="N437" s="192"/>
      <c r="O437" s="192"/>
      <c r="P437" s="192"/>
      <c r="Q437" s="192"/>
      <c r="R437" s="192"/>
      <c r="S437" s="192"/>
      <c r="T437" s="19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187" t="s">
        <v>156</v>
      </c>
      <c r="AU437" s="187" t="s">
        <v>85</v>
      </c>
      <c r="AV437" s="13" t="s">
        <v>85</v>
      </c>
      <c r="AW437" s="13" t="s">
        <v>31</v>
      </c>
      <c r="AX437" s="13" t="s">
        <v>75</v>
      </c>
      <c r="AY437" s="187" t="s">
        <v>129</v>
      </c>
    </row>
    <row r="438" s="16" customFormat="1">
      <c r="A438" s="16"/>
      <c r="B438" s="217"/>
      <c r="C438" s="16"/>
      <c r="D438" s="186" t="s">
        <v>156</v>
      </c>
      <c r="E438" s="218" t="s">
        <v>1</v>
      </c>
      <c r="F438" s="219" t="s">
        <v>233</v>
      </c>
      <c r="G438" s="16"/>
      <c r="H438" s="220">
        <v>259.60000000000002</v>
      </c>
      <c r="I438" s="221"/>
      <c r="J438" s="16"/>
      <c r="K438" s="16"/>
      <c r="L438" s="217"/>
      <c r="M438" s="222"/>
      <c r="N438" s="223"/>
      <c r="O438" s="223"/>
      <c r="P438" s="223"/>
      <c r="Q438" s="223"/>
      <c r="R438" s="223"/>
      <c r="S438" s="223"/>
      <c r="T438" s="224"/>
      <c r="U438" s="16"/>
      <c r="V438" s="16"/>
      <c r="W438" s="16"/>
      <c r="X438" s="16"/>
      <c r="Y438" s="16"/>
      <c r="Z438" s="16"/>
      <c r="AA438" s="16"/>
      <c r="AB438" s="16"/>
      <c r="AC438" s="16"/>
      <c r="AD438" s="16"/>
      <c r="AE438" s="16"/>
      <c r="AT438" s="218" t="s">
        <v>156</v>
      </c>
      <c r="AU438" s="218" t="s">
        <v>85</v>
      </c>
      <c r="AV438" s="16" t="s">
        <v>146</v>
      </c>
      <c r="AW438" s="16" t="s">
        <v>31</v>
      </c>
      <c r="AX438" s="16" t="s">
        <v>75</v>
      </c>
      <c r="AY438" s="218" t="s">
        <v>129</v>
      </c>
    </row>
    <row r="439" s="13" customFormat="1">
      <c r="A439" s="13"/>
      <c r="B439" s="185"/>
      <c r="C439" s="13"/>
      <c r="D439" s="186" t="s">
        <v>156</v>
      </c>
      <c r="E439" s="187" t="s">
        <v>1</v>
      </c>
      <c r="F439" s="188" t="s">
        <v>741</v>
      </c>
      <c r="G439" s="13"/>
      <c r="H439" s="189">
        <v>267.38799999999998</v>
      </c>
      <c r="I439" s="190"/>
      <c r="J439" s="13"/>
      <c r="K439" s="13"/>
      <c r="L439" s="185"/>
      <c r="M439" s="191"/>
      <c r="N439" s="192"/>
      <c r="O439" s="192"/>
      <c r="P439" s="192"/>
      <c r="Q439" s="192"/>
      <c r="R439" s="192"/>
      <c r="S439" s="192"/>
      <c r="T439" s="19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187" t="s">
        <v>156</v>
      </c>
      <c r="AU439" s="187" t="s">
        <v>85</v>
      </c>
      <c r="AV439" s="13" t="s">
        <v>85</v>
      </c>
      <c r="AW439" s="13" t="s">
        <v>31</v>
      </c>
      <c r="AX439" s="13" t="s">
        <v>83</v>
      </c>
      <c r="AY439" s="187" t="s">
        <v>129</v>
      </c>
    </row>
    <row r="440" s="2" customFormat="1" ht="16.5" customHeight="1">
      <c r="A440" s="38"/>
      <c r="B440" s="171"/>
      <c r="C440" s="225" t="s">
        <v>742</v>
      </c>
      <c r="D440" s="225" t="s">
        <v>427</v>
      </c>
      <c r="E440" s="226" t="s">
        <v>743</v>
      </c>
      <c r="F440" s="227" t="s">
        <v>744</v>
      </c>
      <c r="G440" s="228" t="s">
        <v>286</v>
      </c>
      <c r="H440" s="229">
        <v>24.719999999999999</v>
      </c>
      <c r="I440" s="230"/>
      <c r="J440" s="231">
        <f>ROUND(I440*H440,2)</f>
        <v>0</v>
      </c>
      <c r="K440" s="227" t="s">
        <v>187</v>
      </c>
      <c r="L440" s="232"/>
      <c r="M440" s="233" t="s">
        <v>1</v>
      </c>
      <c r="N440" s="234" t="s">
        <v>40</v>
      </c>
      <c r="O440" s="77"/>
      <c r="P440" s="181">
        <f>O440*H440</f>
        <v>0</v>
      </c>
      <c r="Q440" s="181">
        <v>0.10199999999999999</v>
      </c>
      <c r="R440" s="181">
        <f>Q440*H440</f>
        <v>2.5214399999999997</v>
      </c>
      <c r="S440" s="181">
        <v>0</v>
      </c>
      <c r="T440" s="182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183" t="s">
        <v>168</v>
      </c>
      <c r="AT440" s="183" t="s">
        <v>427</v>
      </c>
      <c r="AU440" s="183" t="s">
        <v>85</v>
      </c>
      <c r="AY440" s="19" t="s">
        <v>129</v>
      </c>
      <c r="BE440" s="184">
        <f>IF(N440="základní",J440,0)</f>
        <v>0</v>
      </c>
      <c r="BF440" s="184">
        <f>IF(N440="snížená",J440,0)</f>
        <v>0</v>
      </c>
      <c r="BG440" s="184">
        <f>IF(N440="zákl. přenesená",J440,0)</f>
        <v>0</v>
      </c>
      <c r="BH440" s="184">
        <f>IF(N440="sníž. přenesená",J440,0)</f>
        <v>0</v>
      </c>
      <c r="BI440" s="184">
        <f>IF(N440="nulová",J440,0)</f>
        <v>0</v>
      </c>
      <c r="BJ440" s="19" t="s">
        <v>83</v>
      </c>
      <c r="BK440" s="184">
        <f>ROUND(I440*H440,2)</f>
        <v>0</v>
      </c>
      <c r="BL440" s="19" t="s">
        <v>149</v>
      </c>
      <c r="BM440" s="183" t="s">
        <v>745</v>
      </c>
    </row>
    <row r="441" s="13" customFormat="1">
      <c r="A441" s="13"/>
      <c r="B441" s="185"/>
      <c r="C441" s="13"/>
      <c r="D441" s="186" t="s">
        <v>156</v>
      </c>
      <c r="E441" s="187" t="s">
        <v>1</v>
      </c>
      <c r="F441" s="188" t="s">
        <v>746</v>
      </c>
      <c r="G441" s="13"/>
      <c r="H441" s="189">
        <v>24</v>
      </c>
      <c r="I441" s="190"/>
      <c r="J441" s="13"/>
      <c r="K441" s="13"/>
      <c r="L441" s="185"/>
      <c r="M441" s="191"/>
      <c r="N441" s="192"/>
      <c r="O441" s="192"/>
      <c r="P441" s="192"/>
      <c r="Q441" s="192"/>
      <c r="R441" s="192"/>
      <c r="S441" s="192"/>
      <c r="T441" s="19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187" t="s">
        <v>156</v>
      </c>
      <c r="AU441" s="187" t="s">
        <v>85</v>
      </c>
      <c r="AV441" s="13" t="s">
        <v>85</v>
      </c>
      <c r="AW441" s="13" t="s">
        <v>31</v>
      </c>
      <c r="AX441" s="13" t="s">
        <v>75</v>
      </c>
      <c r="AY441" s="187" t="s">
        <v>129</v>
      </c>
    </row>
    <row r="442" s="13" customFormat="1">
      <c r="A442" s="13"/>
      <c r="B442" s="185"/>
      <c r="C442" s="13"/>
      <c r="D442" s="186" t="s">
        <v>156</v>
      </c>
      <c r="E442" s="187" t="s">
        <v>1</v>
      </c>
      <c r="F442" s="188" t="s">
        <v>747</v>
      </c>
      <c r="G442" s="13"/>
      <c r="H442" s="189">
        <v>24.719999999999999</v>
      </c>
      <c r="I442" s="190"/>
      <c r="J442" s="13"/>
      <c r="K442" s="13"/>
      <c r="L442" s="185"/>
      <c r="M442" s="191"/>
      <c r="N442" s="192"/>
      <c r="O442" s="192"/>
      <c r="P442" s="192"/>
      <c r="Q442" s="192"/>
      <c r="R442" s="192"/>
      <c r="S442" s="192"/>
      <c r="T442" s="19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187" t="s">
        <v>156</v>
      </c>
      <c r="AU442" s="187" t="s">
        <v>85</v>
      </c>
      <c r="AV442" s="13" t="s">
        <v>85</v>
      </c>
      <c r="AW442" s="13" t="s">
        <v>31</v>
      </c>
      <c r="AX442" s="13" t="s">
        <v>83</v>
      </c>
      <c r="AY442" s="187" t="s">
        <v>129</v>
      </c>
    </row>
    <row r="443" s="2" customFormat="1" ht="16.5" customHeight="1">
      <c r="A443" s="38"/>
      <c r="B443" s="171"/>
      <c r="C443" s="225" t="s">
        <v>748</v>
      </c>
      <c r="D443" s="225" t="s">
        <v>427</v>
      </c>
      <c r="E443" s="226" t="s">
        <v>749</v>
      </c>
      <c r="F443" s="227" t="s">
        <v>750</v>
      </c>
      <c r="G443" s="228" t="s">
        <v>286</v>
      </c>
      <c r="H443" s="229">
        <v>1291.002</v>
      </c>
      <c r="I443" s="230"/>
      <c r="J443" s="231">
        <f>ROUND(I443*H443,2)</f>
        <v>0</v>
      </c>
      <c r="K443" s="227" t="s">
        <v>187</v>
      </c>
      <c r="L443" s="232"/>
      <c r="M443" s="233" t="s">
        <v>1</v>
      </c>
      <c r="N443" s="234" t="s">
        <v>40</v>
      </c>
      <c r="O443" s="77"/>
      <c r="P443" s="181">
        <f>O443*H443</f>
        <v>0</v>
      </c>
      <c r="Q443" s="181">
        <v>0.080000000000000002</v>
      </c>
      <c r="R443" s="181">
        <f>Q443*H443</f>
        <v>103.28016</v>
      </c>
      <c r="S443" s="181">
        <v>0</v>
      </c>
      <c r="T443" s="182">
        <f>S443*H443</f>
        <v>0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183" t="s">
        <v>168</v>
      </c>
      <c r="AT443" s="183" t="s">
        <v>427</v>
      </c>
      <c r="AU443" s="183" t="s">
        <v>85</v>
      </c>
      <c r="AY443" s="19" t="s">
        <v>129</v>
      </c>
      <c r="BE443" s="184">
        <f>IF(N443="základní",J443,0)</f>
        <v>0</v>
      </c>
      <c r="BF443" s="184">
        <f>IF(N443="snížená",J443,0)</f>
        <v>0</v>
      </c>
      <c r="BG443" s="184">
        <f>IF(N443="zákl. přenesená",J443,0)</f>
        <v>0</v>
      </c>
      <c r="BH443" s="184">
        <f>IF(N443="sníž. přenesená",J443,0)</f>
        <v>0</v>
      </c>
      <c r="BI443" s="184">
        <f>IF(N443="nulová",J443,0)</f>
        <v>0</v>
      </c>
      <c r="BJ443" s="19" t="s">
        <v>83</v>
      </c>
      <c r="BK443" s="184">
        <f>ROUND(I443*H443,2)</f>
        <v>0</v>
      </c>
      <c r="BL443" s="19" t="s">
        <v>149</v>
      </c>
      <c r="BM443" s="183" t="s">
        <v>751</v>
      </c>
    </row>
    <row r="444" s="13" customFormat="1">
      <c r="A444" s="13"/>
      <c r="B444" s="185"/>
      <c r="C444" s="13"/>
      <c r="D444" s="186" t="s">
        <v>156</v>
      </c>
      <c r="E444" s="187" t="s">
        <v>1</v>
      </c>
      <c r="F444" s="188" t="s">
        <v>752</v>
      </c>
      <c r="G444" s="13"/>
      <c r="H444" s="189">
        <v>1622</v>
      </c>
      <c r="I444" s="190"/>
      <c r="J444" s="13"/>
      <c r="K444" s="13"/>
      <c r="L444" s="185"/>
      <c r="M444" s="191"/>
      <c r="N444" s="192"/>
      <c r="O444" s="192"/>
      <c r="P444" s="192"/>
      <c r="Q444" s="192"/>
      <c r="R444" s="192"/>
      <c r="S444" s="192"/>
      <c r="T444" s="19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187" t="s">
        <v>156</v>
      </c>
      <c r="AU444" s="187" t="s">
        <v>85</v>
      </c>
      <c r="AV444" s="13" t="s">
        <v>85</v>
      </c>
      <c r="AW444" s="13" t="s">
        <v>31</v>
      </c>
      <c r="AX444" s="13" t="s">
        <v>75</v>
      </c>
      <c r="AY444" s="187" t="s">
        <v>129</v>
      </c>
    </row>
    <row r="445" s="13" customFormat="1">
      <c r="A445" s="13"/>
      <c r="B445" s="185"/>
      <c r="C445" s="13"/>
      <c r="D445" s="186" t="s">
        <v>156</v>
      </c>
      <c r="E445" s="187" t="s">
        <v>1</v>
      </c>
      <c r="F445" s="188" t="s">
        <v>753</v>
      </c>
      <c r="G445" s="13"/>
      <c r="H445" s="189">
        <v>-85</v>
      </c>
      <c r="I445" s="190"/>
      <c r="J445" s="13"/>
      <c r="K445" s="13"/>
      <c r="L445" s="185"/>
      <c r="M445" s="191"/>
      <c r="N445" s="192"/>
      <c r="O445" s="192"/>
      <c r="P445" s="192"/>
      <c r="Q445" s="192"/>
      <c r="R445" s="192"/>
      <c r="S445" s="192"/>
      <c r="T445" s="193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187" t="s">
        <v>156</v>
      </c>
      <c r="AU445" s="187" t="s">
        <v>85</v>
      </c>
      <c r="AV445" s="13" t="s">
        <v>85</v>
      </c>
      <c r="AW445" s="13" t="s">
        <v>31</v>
      </c>
      <c r="AX445" s="13" t="s">
        <v>75</v>
      </c>
      <c r="AY445" s="187" t="s">
        <v>129</v>
      </c>
    </row>
    <row r="446" s="13" customFormat="1">
      <c r="A446" s="13"/>
      <c r="B446" s="185"/>
      <c r="C446" s="13"/>
      <c r="D446" s="186" t="s">
        <v>156</v>
      </c>
      <c r="E446" s="187" t="s">
        <v>1</v>
      </c>
      <c r="F446" s="188" t="s">
        <v>754</v>
      </c>
      <c r="G446" s="13"/>
      <c r="H446" s="189">
        <v>-259.60000000000002</v>
      </c>
      <c r="I446" s="190"/>
      <c r="J446" s="13"/>
      <c r="K446" s="13"/>
      <c r="L446" s="185"/>
      <c r="M446" s="191"/>
      <c r="N446" s="192"/>
      <c r="O446" s="192"/>
      <c r="P446" s="192"/>
      <c r="Q446" s="192"/>
      <c r="R446" s="192"/>
      <c r="S446" s="192"/>
      <c r="T446" s="193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187" t="s">
        <v>156</v>
      </c>
      <c r="AU446" s="187" t="s">
        <v>85</v>
      </c>
      <c r="AV446" s="13" t="s">
        <v>85</v>
      </c>
      <c r="AW446" s="13" t="s">
        <v>31</v>
      </c>
      <c r="AX446" s="13" t="s">
        <v>75</v>
      </c>
      <c r="AY446" s="187" t="s">
        <v>129</v>
      </c>
    </row>
    <row r="447" s="13" customFormat="1">
      <c r="A447" s="13"/>
      <c r="B447" s="185"/>
      <c r="C447" s="13"/>
      <c r="D447" s="186" t="s">
        <v>156</v>
      </c>
      <c r="E447" s="187" t="s">
        <v>1</v>
      </c>
      <c r="F447" s="188" t="s">
        <v>755</v>
      </c>
      <c r="G447" s="13"/>
      <c r="H447" s="189">
        <v>-24</v>
      </c>
      <c r="I447" s="190"/>
      <c r="J447" s="13"/>
      <c r="K447" s="13"/>
      <c r="L447" s="185"/>
      <c r="M447" s="191"/>
      <c r="N447" s="192"/>
      <c r="O447" s="192"/>
      <c r="P447" s="192"/>
      <c r="Q447" s="192"/>
      <c r="R447" s="192"/>
      <c r="S447" s="192"/>
      <c r="T447" s="193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187" t="s">
        <v>156</v>
      </c>
      <c r="AU447" s="187" t="s">
        <v>85</v>
      </c>
      <c r="AV447" s="13" t="s">
        <v>85</v>
      </c>
      <c r="AW447" s="13" t="s">
        <v>31</v>
      </c>
      <c r="AX447" s="13" t="s">
        <v>75</v>
      </c>
      <c r="AY447" s="187" t="s">
        <v>129</v>
      </c>
    </row>
    <row r="448" s="16" customFormat="1">
      <c r="A448" s="16"/>
      <c r="B448" s="217"/>
      <c r="C448" s="16"/>
      <c r="D448" s="186" t="s">
        <v>156</v>
      </c>
      <c r="E448" s="218" t="s">
        <v>1</v>
      </c>
      <c r="F448" s="219" t="s">
        <v>233</v>
      </c>
      <c r="G448" s="16"/>
      <c r="H448" s="220">
        <v>1253.4000000000001</v>
      </c>
      <c r="I448" s="221"/>
      <c r="J448" s="16"/>
      <c r="K448" s="16"/>
      <c r="L448" s="217"/>
      <c r="M448" s="222"/>
      <c r="N448" s="223"/>
      <c r="O448" s="223"/>
      <c r="P448" s="223"/>
      <c r="Q448" s="223"/>
      <c r="R448" s="223"/>
      <c r="S448" s="223"/>
      <c r="T448" s="224"/>
      <c r="U448" s="16"/>
      <c r="V448" s="16"/>
      <c r="W448" s="16"/>
      <c r="X448" s="16"/>
      <c r="Y448" s="16"/>
      <c r="Z448" s="16"/>
      <c r="AA448" s="16"/>
      <c r="AB448" s="16"/>
      <c r="AC448" s="16"/>
      <c r="AD448" s="16"/>
      <c r="AE448" s="16"/>
      <c r="AT448" s="218" t="s">
        <v>156</v>
      </c>
      <c r="AU448" s="218" t="s">
        <v>85</v>
      </c>
      <c r="AV448" s="16" t="s">
        <v>146</v>
      </c>
      <c r="AW448" s="16" t="s">
        <v>31</v>
      </c>
      <c r="AX448" s="16" t="s">
        <v>75</v>
      </c>
      <c r="AY448" s="218" t="s">
        <v>129</v>
      </c>
    </row>
    <row r="449" s="13" customFormat="1">
      <c r="A449" s="13"/>
      <c r="B449" s="185"/>
      <c r="C449" s="13"/>
      <c r="D449" s="186" t="s">
        <v>156</v>
      </c>
      <c r="E449" s="187" t="s">
        <v>1</v>
      </c>
      <c r="F449" s="188" t="s">
        <v>756</v>
      </c>
      <c r="G449" s="13"/>
      <c r="H449" s="189">
        <v>1291.002</v>
      </c>
      <c r="I449" s="190"/>
      <c r="J449" s="13"/>
      <c r="K449" s="13"/>
      <c r="L449" s="185"/>
      <c r="M449" s="191"/>
      <c r="N449" s="192"/>
      <c r="O449" s="192"/>
      <c r="P449" s="192"/>
      <c r="Q449" s="192"/>
      <c r="R449" s="192"/>
      <c r="S449" s="192"/>
      <c r="T449" s="193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187" t="s">
        <v>156</v>
      </c>
      <c r="AU449" s="187" t="s">
        <v>85</v>
      </c>
      <c r="AV449" s="13" t="s">
        <v>85</v>
      </c>
      <c r="AW449" s="13" t="s">
        <v>31</v>
      </c>
      <c r="AX449" s="13" t="s">
        <v>83</v>
      </c>
      <c r="AY449" s="187" t="s">
        <v>129</v>
      </c>
    </row>
    <row r="450" s="2" customFormat="1" ht="24.15" customHeight="1">
      <c r="A450" s="38"/>
      <c r="B450" s="171"/>
      <c r="C450" s="172" t="s">
        <v>757</v>
      </c>
      <c r="D450" s="172" t="s">
        <v>132</v>
      </c>
      <c r="E450" s="173" t="s">
        <v>758</v>
      </c>
      <c r="F450" s="174" t="s">
        <v>759</v>
      </c>
      <c r="G450" s="175" t="s">
        <v>286</v>
      </c>
      <c r="H450" s="176">
        <v>10.199999999999999</v>
      </c>
      <c r="I450" s="177"/>
      <c r="J450" s="178">
        <f>ROUND(I450*H450,2)</f>
        <v>0</v>
      </c>
      <c r="K450" s="174" t="s">
        <v>1</v>
      </c>
      <c r="L450" s="39"/>
      <c r="M450" s="179" t="s">
        <v>1</v>
      </c>
      <c r="N450" s="180" t="s">
        <v>40</v>
      </c>
      <c r="O450" s="77"/>
      <c r="P450" s="181">
        <f>O450*H450</f>
        <v>0</v>
      </c>
      <c r="Q450" s="181">
        <v>0.15540000000000001</v>
      </c>
      <c r="R450" s="181">
        <f>Q450*H450</f>
        <v>1.58508</v>
      </c>
      <c r="S450" s="181">
        <v>0</v>
      </c>
      <c r="T450" s="182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183" t="s">
        <v>149</v>
      </c>
      <c r="AT450" s="183" t="s">
        <v>132</v>
      </c>
      <c r="AU450" s="183" t="s">
        <v>85</v>
      </c>
      <c r="AY450" s="19" t="s">
        <v>129</v>
      </c>
      <c r="BE450" s="184">
        <f>IF(N450="základní",J450,0)</f>
        <v>0</v>
      </c>
      <c r="BF450" s="184">
        <f>IF(N450="snížená",J450,0)</f>
        <v>0</v>
      </c>
      <c r="BG450" s="184">
        <f>IF(N450="zákl. přenesená",J450,0)</f>
        <v>0</v>
      </c>
      <c r="BH450" s="184">
        <f>IF(N450="sníž. přenesená",J450,0)</f>
        <v>0</v>
      </c>
      <c r="BI450" s="184">
        <f>IF(N450="nulová",J450,0)</f>
        <v>0</v>
      </c>
      <c r="BJ450" s="19" t="s">
        <v>83</v>
      </c>
      <c r="BK450" s="184">
        <f>ROUND(I450*H450,2)</f>
        <v>0</v>
      </c>
      <c r="BL450" s="19" t="s">
        <v>149</v>
      </c>
      <c r="BM450" s="183" t="s">
        <v>760</v>
      </c>
    </row>
    <row r="451" s="13" customFormat="1">
      <c r="A451" s="13"/>
      <c r="B451" s="185"/>
      <c r="C451" s="13"/>
      <c r="D451" s="186" t="s">
        <v>156</v>
      </c>
      <c r="E451" s="187" t="s">
        <v>1</v>
      </c>
      <c r="F451" s="188" t="s">
        <v>761</v>
      </c>
      <c r="G451" s="13"/>
      <c r="H451" s="189">
        <v>10.199999999999999</v>
      </c>
      <c r="I451" s="190"/>
      <c r="J451" s="13"/>
      <c r="K451" s="13"/>
      <c r="L451" s="185"/>
      <c r="M451" s="191"/>
      <c r="N451" s="192"/>
      <c r="O451" s="192"/>
      <c r="P451" s="192"/>
      <c r="Q451" s="192"/>
      <c r="R451" s="192"/>
      <c r="S451" s="192"/>
      <c r="T451" s="19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187" t="s">
        <v>156</v>
      </c>
      <c r="AU451" s="187" t="s">
        <v>85</v>
      </c>
      <c r="AV451" s="13" t="s">
        <v>85</v>
      </c>
      <c r="AW451" s="13" t="s">
        <v>31</v>
      </c>
      <c r="AX451" s="13" t="s">
        <v>83</v>
      </c>
      <c r="AY451" s="187" t="s">
        <v>129</v>
      </c>
    </row>
    <row r="452" s="2" customFormat="1" ht="21.75" customHeight="1">
      <c r="A452" s="38"/>
      <c r="B452" s="171"/>
      <c r="C452" s="225" t="s">
        <v>762</v>
      </c>
      <c r="D452" s="225" t="s">
        <v>427</v>
      </c>
      <c r="E452" s="226" t="s">
        <v>763</v>
      </c>
      <c r="F452" s="227" t="s">
        <v>764</v>
      </c>
      <c r="G452" s="228" t="s">
        <v>175</v>
      </c>
      <c r="H452" s="229">
        <v>30.016999999999999</v>
      </c>
      <c r="I452" s="230"/>
      <c r="J452" s="231">
        <f>ROUND(I452*H452,2)</f>
        <v>0</v>
      </c>
      <c r="K452" s="227" t="s">
        <v>187</v>
      </c>
      <c r="L452" s="232"/>
      <c r="M452" s="233" t="s">
        <v>1</v>
      </c>
      <c r="N452" s="234" t="s">
        <v>40</v>
      </c>
      <c r="O452" s="77"/>
      <c r="P452" s="181">
        <f>O452*H452</f>
        <v>0</v>
      </c>
      <c r="Q452" s="181">
        <v>0.050500000000000003</v>
      </c>
      <c r="R452" s="181">
        <f>Q452*H452</f>
        <v>1.5158585</v>
      </c>
      <c r="S452" s="181">
        <v>0</v>
      </c>
      <c r="T452" s="182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183" t="s">
        <v>168</v>
      </c>
      <c r="AT452" s="183" t="s">
        <v>427</v>
      </c>
      <c r="AU452" s="183" t="s">
        <v>85</v>
      </c>
      <c r="AY452" s="19" t="s">
        <v>129</v>
      </c>
      <c r="BE452" s="184">
        <f>IF(N452="základní",J452,0)</f>
        <v>0</v>
      </c>
      <c r="BF452" s="184">
        <f>IF(N452="snížená",J452,0)</f>
        <v>0</v>
      </c>
      <c r="BG452" s="184">
        <f>IF(N452="zákl. přenesená",J452,0)</f>
        <v>0</v>
      </c>
      <c r="BH452" s="184">
        <f>IF(N452="sníž. přenesená",J452,0)</f>
        <v>0</v>
      </c>
      <c r="BI452" s="184">
        <f>IF(N452="nulová",J452,0)</f>
        <v>0</v>
      </c>
      <c r="BJ452" s="19" t="s">
        <v>83</v>
      </c>
      <c r="BK452" s="184">
        <f>ROUND(I452*H452,2)</f>
        <v>0</v>
      </c>
      <c r="BL452" s="19" t="s">
        <v>149</v>
      </c>
      <c r="BM452" s="183" t="s">
        <v>765</v>
      </c>
    </row>
    <row r="453" s="13" customFormat="1">
      <c r="A453" s="13"/>
      <c r="B453" s="185"/>
      <c r="C453" s="13"/>
      <c r="D453" s="186" t="s">
        <v>156</v>
      </c>
      <c r="E453" s="187" t="s">
        <v>1</v>
      </c>
      <c r="F453" s="188" t="s">
        <v>766</v>
      </c>
      <c r="G453" s="13"/>
      <c r="H453" s="189">
        <v>30.016999999999999</v>
      </c>
      <c r="I453" s="190"/>
      <c r="J453" s="13"/>
      <c r="K453" s="13"/>
      <c r="L453" s="185"/>
      <c r="M453" s="191"/>
      <c r="N453" s="192"/>
      <c r="O453" s="192"/>
      <c r="P453" s="192"/>
      <c r="Q453" s="192"/>
      <c r="R453" s="192"/>
      <c r="S453" s="192"/>
      <c r="T453" s="19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187" t="s">
        <v>156</v>
      </c>
      <c r="AU453" s="187" t="s">
        <v>85</v>
      </c>
      <c r="AV453" s="13" t="s">
        <v>85</v>
      </c>
      <c r="AW453" s="13" t="s">
        <v>31</v>
      </c>
      <c r="AX453" s="13" t="s">
        <v>83</v>
      </c>
      <c r="AY453" s="187" t="s">
        <v>129</v>
      </c>
    </row>
    <row r="454" s="2" customFormat="1" ht="21.75" customHeight="1">
      <c r="A454" s="38"/>
      <c r="B454" s="171"/>
      <c r="C454" s="225" t="s">
        <v>767</v>
      </c>
      <c r="D454" s="225" t="s">
        <v>427</v>
      </c>
      <c r="E454" s="226" t="s">
        <v>768</v>
      </c>
      <c r="F454" s="227" t="s">
        <v>769</v>
      </c>
      <c r="G454" s="228" t="s">
        <v>175</v>
      </c>
      <c r="H454" s="229">
        <v>30.016999999999999</v>
      </c>
      <c r="I454" s="230"/>
      <c r="J454" s="231">
        <f>ROUND(I454*H454,2)</f>
        <v>0</v>
      </c>
      <c r="K454" s="227" t="s">
        <v>187</v>
      </c>
      <c r="L454" s="232"/>
      <c r="M454" s="233" t="s">
        <v>1</v>
      </c>
      <c r="N454" s="234" t="s">
        <v>40</v>
      </c>
      <c r="O454" s="77"/>
      <c r="P454" s="181">
        <f>O454*H454</f>
        <v>0</v>
      </c>
      <c r="Q454" s="181">
        <v>0.036499999999999998</v>
      </c>
      <c r="R454" s="181">
        <f>Q454*H454</f>
        <v>1.0956204999999999</v>
      </c>
      <c r="S454" s="181">
        <v>0</v>
      </c>
      <c r="T454" s="182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183" t="s">
        <v>168</v>
      </c>
      <c r="AT454" s="183" t="s">
        <v>427</v>
      </c>
      <c r="AU454" s="183" t="s">
        <v>85</v>
      </c>
      <c r="AY454" s="19" t="s">
        <v>129</v>
      </c>
      <c r="BE454" s="184">
        <f>IF(N454="základní",J454,0)</f>
        <v>0</v>
      </c>
      <c r="BF454" s="184">
        <f>IF(N454="snížená",J454,0)</f>
        <v>0</v>
      </c>
      <c r="BG454" s="184">
        <f>IF(N454="zákl. přenesená",J454,0)</f>
        <v>0</v>
      </c>
      <c r="BH454" s="184">
        <f>IF(N454="sníž. přenesená",J454,0)</f>
        <v>0</v>
      </c>
      <c r="BI454" s="184">
        <f>IF(N454="nulová",J454,0)</f>
        <v>0</v>
      </c>
      <c r="BJ454" s="19" t="s">
        <v>83</v>
      </c>
      <c r="BK454" s="184">
        <f>ROUND(I454*H454,2)</f>
        <v>0</v>
      </c>
      <c r="BL454" s="19" t="s">
        <v>149</v>
      </c>
      <c r="BM454" s="183" t="s">
        <v>770</v>
      </c>
    </row>
    <row r="455" s="13" customFormat="1">
      <c r="A455" s="13"/>
      <c r="B455" s="185"/>
      <c r="C455" s="13"/>
      <c r="D455" s="186" t="s">
        <v>156</v>
      </c>
      <c r="E455" s="187" t="s">
        <v>1</v>
      </c>
      <c r="F455" s="188" t="s">
        <v>766</v>
      </c>
      <c r="G455" s="13"/>
      <c r="H455" s="189">
        <v>30.016999999999999</v>
      </c>
      <c r="I455" s="190"/>
      <c r="J455" s="13"/>
      <c r="K455" s="13"/>
      <c r="L455" s="185"/>
      <c r="M455" s="191"/>
      <c r="N455" s="192"/>
      <c r="O455" s="192"/>
      <c r="P455" s="192"/>
      <c r="Q455" s="192"/>
      <c r="R455" s="192"/>
      <c r="S455" s="192"/>
      <c r="T455" s="193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187" t="s">
        <v>156</v>
      </c>
      <c r="AU455" s="187" t="s">
        <v>85</v>
      </c>
      <c r="AV455" s="13" t="s">
        <v>85</v>
      </c>
      <c r="AW455" s="13" t="s">
        <v>31</v>
      </c>
      <c r="AX455" s="13" t="s">
        <v>83</v>
      </c>
      <c r="AY455" s="187" t="s">
        <v>129</v>
      </c>
    </row>
    <row r="456" s="2" customFormat="1" ht="33" customHeight="1">
      <c r="A456" s="38"/>
      <c r="B456" s="171"/>
      <c r="C456" s="172" t="s">
        <v>771</v>
      </c>
      <c r="D456" s="172" t="s">
        <v>132</v>
      </c>
      <c r="E456" s="173" t="s">
        <v>772</v>
      </c>
      <c r="F456" s="174" t="s">
        <v>773</v>
      </c>
      <c r="G456" s="175" t="s">
        <v>286</v>
      </c>
      <c r="H456" s="176">
        <v>1110</v>
      </c>
      <c r="I456" s="177"/>
      <c r="J456" s="178">
        <f>ROUND(I456*H456,2)</f>
        <v>0</v>
      </c>
      <c r="K456" s="174" t="s">
        <v>142</v>
      </c>
      <c r="L456" s="39"/>
      <c r="M456" s="179" t="s">
        <v>1</v>
      </c>
      <c r="N456" s="180" t="s">
        <v>40</v>
      </c>
      <c r="O456" s="77"/>
      <c r="P456" s="181">
        <f>O456*H456</f>
        <v>0</v>
      </c>
      <c r="Q456" s="181">
        <v>0.1295</v>
      </c>
      <c r="R456" s="181">
        <f>Q456*H456</f>
        <v>143.74500000000001</v>
      </c>
      <c r="S456" s="181">
        <v>0</v>
      </c>
      <c r="T456" s="182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183" t="s">
        <v>149</v>
      </c>
      <c r="AT456" s="183" t="s">
        <v>132</v>
      </c>
      <c r="AU456" s="183" t="s">
        <v>85</v>
      </c>
      <c r="AY456" s="19" t="s">
        <v>129</v>
      </c>
      <c r="BE456" s="184">
        <f>IF(N456="základní",J456,0)</f>
        <v>0</v>
      </c>
      <c r="BF456" s="184">
        <f>IF(N456="snížená",J456,0)</f>
        <v>0</v>
      </c>
      <c r="BG456" s="184">
        <f>IF(N456="zákl. přenesená",J456,0)</f>
        <v>0</v>
      </c>
      <c r="BH456" s="184">
        <f>IF(N456="sníž. přenesená",J456,0)</f>
        <v>0</v>
      </c>
      <c r="BI456" s="184">
        <f>IF(N456="nulová",J456,0)</f>
        <v>0</v>
      </c>
      <c r="BJ456" s="19" t="s">
        <v>83</v>
      </c>
      <c r="BK456" s="184">
        <f>ROUND(I456*H456,2)</f>
        <v>0</v>
      </c>
      <c r="BL456" s="19" t="s">
        <v>149</v>
      </c>
      <c r="BM456" s="183" t="s">
        <v>774</v>
      </c>
    </row>
    <row r="457" s="15" customFormat="1">
      <c r="A457" s="15"/>
      <c r="B457" s="210"/>
      <c r="C457" s="15"/>
      <c r="D457" s="186" t="s">
        <v>156</v>
      </c>
      <c r="E457" s="211" t="s">
        <v>1</v>
      </c>
      <c r="F457" s="212" t="s">
        <v>775</v>
      </c>
      <c r="G457" s="15"/>
      <c r="H457" s="211" t="s">
        <v>1</v>
      </c>
      <c r="I457" s="213"/>
      <c r="J457" s="15"/>
      <c r="K457" s="15"/>
      <c r="L457" s="210"/>
      <c r="M457" s="214"/>
      <c r="N457" s="215"/>
      <c r="O457" s="215"/>
      <c r="P457" s="215"/>
      <c r="Q457" s="215"/>
      <c r="R457" s="215"/>
      <c r="S457" s="215"/>
      <c r="T457" s="216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11" t="s">
        <v>156</v>
      </c>
      <c r="AU457" s="211" t="s">
        <v>85</v>
      </c>
      <c r="AV457" s="15" t="s">
        <v>83</v>
      </c>
      <c r="AW457" s="15" t="s">
        <v>31</v>
      </c>
      <c r="AX457" s="15" t="s">
        <v>75</v>
      </c>
      <c r="AY457" s="211" t="s">
        <v>129</v>
      </c>
    </row>
    <row r="458" s="13" customFormat="1">
      <c r="A458" s="13"/>
      <c r="B458" s="185"/>
      <c r="C458" s="13"/>
      <c r="D458" s="186" t="s">
        <v>156</v>
      </c>
      <c r="E458" s="187" t="s">
        <v>1</v>
      </c>
      <c r="F458" s="188" t="s">
        <v>776</v>
      </c>
      <c r="G458" s="13"/>
      <c r="H458" s="189">
        <v>459</v>
      </c>
      <c r="I458" s="190"/>
      <c r="J458" s="13"/>
      <c r="K458" s="13"/>
      <c r="L458" s="185"/>
      <c r="M458" s="191"/>
      <c r="N458" s="192"/>
      <c r="O458" s="192"/>
      <c r="P458" s="192"/>
      <c r="Q458" s="192"/>
      <c r="R458" s="192"/>
      <c r="S458" s="192"/>
      <c r="T458" s="193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187" t="s">
        <v>156</v>
      </c>
      <c r="AU458" s="187" t="s">
        <v>85</v>
      </c>
      <c r="AV458" s="13" t="s">
        <v>85</v>
      </c>
      <c r="AW458" s="13" t="s">
        <v>31</v>
      </c>
      <c r="AX458" s="13" t="s">
        <v>75</v>
      </c>
      <c r="AY458" s="187" t="s">
        <v>129</v>
      </c>
    </row>
    <row r="459" s="13" customFormat="1">
      <c r="A459" s="13"/>
      <c r="B459" s="185"/>
      <c r="C459" s="13"/>
      <c r="D459" s="186" t="s">
        <v>156</v>
      </c>
      <c r="E459" s="187" t="s">
        <v>1</v>
      </c>
      <c r="F459" s="188" t="s">
        <v>777</v>
      </c>
      <c r="G459" s="13"/>
      <c r="H459" s="189">
        <v>651</v>
      </c>
      <c r="I459" s="190"/>
      <c r="J459" s="13"/>
      <c r="K459" s="13"/>
      <c r="L459" s="185"/>
      <c r="M459" s="191"/>
      <c r="N459" s="192"/>
      <c r="O459" s="192"/>
      <c r="P459" s="192"/>
      <c r="Q459" s="192"/>
      <c r="R459" s="192"/>
      <c r="S459" s="192"/>
      <c r="T459" s="19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187" t="s">
        <v>156</v>
      </c>
      <c r="AU459" s="187" t="s">
        <v>85</v>
      </c>
      <c r="AV459" s="13" t="s">
        <v>85</v>
      </c>
      <c r="AW459" s="13" t="s">
        <v>31</v>
      </c>
      <c r="AX459" s="13" t="s">
        <v>75</v>
      </c>
      <c r="AY459" s="187" t="s">
        <v>129</v>
      </c>
    </row>
    <row r="460" s="14" customFormat="1">
      <c r="A460" s="14"/>
      <c r="B460" s="202"/>
      <c r="C460" s="14"/>
      <c r="D460" s="186" t="s">
        <v>156</v>
      </c>
      <c r="E460" s="203" t="s">
        <v>1</v>
      </c>
      <c r="F460" s="204" t="s">
        <v>219</v>
      </c>
      <c r="G460" s="14"/>
      <c r="H460" s="205">
        <v>1110</v>
      </c>
      <c r="I460" s="206"/>
      <c r="J460" s="14"/>
      <c r="K460" s="14"/>
      <c r="L460" s="202"/>
      <c r="M460" s="207"/>
      <c r="N460" s="208"/>
      <c r="O460" s="208"/>
      <c r="P460" s="208"/>
      <c r="Q460" s="208"/>
      <c r="R460" s="208"/>
      <c r="S460" s="208"/>
      <c r="T460" s="209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03" t="s">
        <v>156</v>
      </c>
      <c r="AU460" s="203" t="s">
        <v>85</v>
      </c>
      <c r="AV460" s="14" t="s">
        <v>149</v>
      </c>
      <c r="AW460" s="14" t="s">
        <v>31</v>
      </c>
      <c r="AX460" s="14" t="s">
        <v>83</v>
      </c>
      <c r="AY460" s="203" t="s">
        <v>129</v>
      </c>
    </row>
    <row r="461" s="2" customFormat="1" ht="16.5" customHeight="1">
      <c r="A461" s="38"/>
      <c r="B461" s="171"/>
      <c r="C461" s="225" t="s">
        <v>778</v>
      </c>
      <c r="D461" s="225" t="s">
        <v>427</v>
      </c>
      <c r="E461" s="226" t="s">
        <v>779</v>
      </c>
      <c r="F461" s="227" t="s">
        <v>780</v>
      </c>
      <c r="G461" s="228" t="s">
        <v>286</v>
      </c>
      <c r="H461" s="229">
        <v>1143.3</v>
      </c>
      <c r="I461" s="230"/>
      <c r="J461" s="231">
        <f>ROUND(I461*H461,2)</f>
        <v>0</v>
      </c>
      <c r="K461" s="227" t="s">
        <v>142</v>
      </c>
      <c r="L461" s="232"/>
      <c r="M461" s="233" t="s">
        <v>1</v>
      </c>
      <c r="N461" s="234" t="s">
        <v>40</v>
      </c>
      <c r="O461" s="77"/>
      <c r="P461" s="181">
        <f>O461*H461</f>
        <v>0</v>
      </c>
      <c r="Q461" s="181">
        <v>0.035999999999999997</v>
      </c>
      <c r="R461" s="181">
        <f>Q461*H461</f>
        <v>41.158799999999992</v>
      </c>
      <c r="S461" s="181">
        <v>0</v>
      </c>
      <c r="T461" s="182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183" t="s">
        <v>168</v>
      </c>
      <c r="AT461" s="183" t="s">
        <v>427</v>
      </c>
      <c r="AU461" s="183" t="s">
        <v>85</v>
      </c>
      <c r="AY461" s="19" t="s">
        <v>129</v>
      </c>
      <c r="BE461" s="184">
        <f>IF(N461="základní",J461,0)</f>
        <v>0</v>
      </c>
      <c r="BF461" s="184">
        <f>IF(N461="snížená",J461,0)</f>
        <v>0</v>
      </c>
      <c r="BG461" s="184">
        <f>IF(N461="zákl. přenesená",J461,0)</f>
        <v>0</v>
      </c>
      <c r="BH461" s="184">
        <f>IF(N461="sníž. přenesená",J461,0)</f>
        <v>0</v>
      </c>
      <c r="BI461" s="184">
        <f>IF(N461="nulová",J461,0)</f>
        <v>0</v>
      </c>
      <c r="BJ461" s="19" t="s">
        <v>83</v>
      </c>
      <c r="BK461" s="184">
        <f>ROUND(I461*H461,2)</f>
        <v>0</v>
      </c>
      <c r="BL461" s="19" t="s">
        <v>149</v>
      </c>
      <c r="BM461" s="183" t="s">
        <v>781</v>
      </c>
    </row>
    <row r="462" s="13" customFormat="1">
      <c r="A462" s="13"/>
      <c r="B462" s="185"/>
      <c r="C462" s="13"/>
      <c r="D462" s="186" t="s">
        <v>156</v>
      </c>
      <c r="E462" s="187" t="s">
        <v>1</v>
      </c>
      <c r="F462" s="188" t="s">
        <v>782</v>
      </c>
      <c r="G462" s="13"/>
      <c r="H462" s="189">
        <v>1143.3</v>
      </c>
      <c r="I462" s="190"/>
      <c r="J462" s="13"/>
      <c r="K462" s="13"/>
      <c r="L462" s="185"/>
      <c r="M462" s="191"/>
      <c r="N462" s="192"/>
      <c r="O462" s="192"/>
      <c r="P462" s="192"/>
      <c r="Q462" s="192"/>
      <c r="R462" s="192"/>
      <c r="S462" s="192"/>
      <c r="T462" s="193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187" t="s">
        <v>156</v>
      </c>
      <c r="AU462" s="187" t="s">
        <v>85</v>
      </c>
      <c r="AV462" s="13" t="s">
        <v>85</v>
      </c>
      <c r="AW462" s="13" t="s">
        <v>31</v>
      </c>
      <c r="AX462" s="13" t="s">
        <v>83</v>
      </c>
      <c r="AY462" s="187" t="s">
        <v>129</v>
      </c>
    </row>
    <row r="463" s="2" customFormat="1" ht="24.15" customHeight="1">
      <c r="A463" s="38"/>
      <c r="B463" s="171"/>
      <c r="C463" s="172" t="s">
        <v>783</v>
      </c>
      <c r="D463" s="172" t="s">
        <v>132</v>
      </c>
      <c r="E463" s="173" t="s">
        <v>784</v>
      </c>
      <c r="F463" s="174" t="s">
        <v>785</v>
      </c>
      <c r="G463" s="175" t="s">
        <v>314</v>
      </c>
      <c r="H463" s="176">
        <v>49.424999999999997</v>
      </c>
      <c r="I463" s="177"/>
      <c r="J463" s="178">
        <f>ROUND(I463*H463,2)</f>
        <v>0</v>
      </c>
      <c r="K463" s="174" t="s">
        <v>142</v>
      </c>
      <c r="L463" s="39"/>
      <c r="M463" s="179" t="s">
        <v>1</v>
      </c>
      <c r="N463" s="180" t="s">
        <v>40</v>
      </c>
      <c r="O463" s="77"/>
      <c r="P463" s="181">
        <f>O463*H463</f>
        <v>0</v>
      </c>
      <c r="Q463" s="181">
        <v>2.2563399999999998</v>
      </c>
      <c r="R463" s="181">
        <f>Q463*H463</f>
        <v>111.51960449999999</v>
      </c>
      <c r="S463" s="181">
        <v>0</v>
      </c>
      <c r="T463" s="182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183" t="s">
        <v>149</v>
      </c>
      <c r="AT463" s="183" t="s">
        <v>132</v>
      </c>
      <c r="AU463" s="183" t="s">
        <v>85</v>
      </c>
      <c r="AY463" s="19" t="s">
        <v>129</v>
      </c>
      <c r="BE463" s="184">
        <f>IF(N463="základní",J463,0)</f>
        <v>0</v>
      </c>
      <c r="BF463" s="184">
        <f>IF(N463="snížená",J463,0)</f>
        <v>0</v>
      </c>
      <c r="BG463" s="184">
        <f>IF(N463="zákl. přenesená",J463,0)</f>
        <v>0</v>
      </c>
      <c r="BH463" s="184">
        <f>IF(N463="sníž. přenesená",J463,0)</f>
        <v>0</v>
      </c>
      <c r="BI463" s="184">
        <f>IF(N463="nulová",J463,0)</f>
        <v>0</v>
      </c>
      <c r="BJ463" s="19" t="s">
        <v>83</v>
      </c>
      <c r="BK463" s="184">
        <f>ROUND(I463*H463,2)</f>
        <v>0</v>
      </c>
      <c r="BL463" s="19" t="s">
        <v>149</v>
      </c>
      <c r="BM463" s="183" t="s">
        <v>786</v>
      </c>
    </row>
    <row r="464" s="13" customFormat="1">
      <c r="A464" s="13"/>
      <c r="B464" s="185"/>
      <c r="C464" s="13"/>
      <c r="D464" s="186" t="s">
        <v>156</v>
      </c>
      <c r="E464" s="187" t="s">
        <v>1</v>
      </c>
      <c r="F464" s="188" t="s">
        <v>787</v>
      </c>
      <c r="G464" s="13"/>
      <c r="H464" s="189">
        <v>24.010000000000002</v>
      </c>
      <c r="I464" s="190"/>
      <c r="J464" s="13"/>
      <c r="K464" s="13"/>
      <c r="L464" s="185"/>
      <c r="M464" s="191"/>
      <c r="N464" s="192"/>
      <c r="O464" s="192"/>
      <c r="P464" s="192"/>
      <c r="Q464" s="192"/>
      <c r="R464" s="192"/>
      <c r="S464" s="192"/>
      <c r="T464" s="193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187" t="s">
        <v>156</v>
      </c>
      <c r="AU464" s="187" t="s">
        <v>85</v>
      </c>
      <c r="AV464" s="13" t="s">
        <v>85</v>
      </c>
      <c r="AW464" s="13" t="s">
        <v>31</v>
      </c>
      <c r="AX464" s="13" t="s">
        <v>75</v>
      </c>
      <c r="AY464" s="187" t="s">
        <v>129</v>
      </c>
    </row>
    <row r="465" s="13" customFormat="1">
      <c r="A465" s="13"/>
      <c r="B465" s="185"/>
      <c r="C465" s="13"/>
      <c r="D465" s="186" t="s">
        <v>156</v>
      </c>
      <c r="E465" s="187" t="s">
        <v>1</v>
      </c>
      <c r="F465" s="188" t="s">
        <v>788</v>
      </c>
      <c r="G465" s="13"/>
      <c r="H465" s="189">
        <v>7.5</v>
      </c>
      <c r="I465" s="190"/>
      <c r="J465" s="13"/>
      <c r="K465" s="13"/>
      <c r="L465" s="185"/>
      <c r="M465" s="191"/>
      <c r="N465" s="192"/>
      <c r="O465" s="192"/>
      <c r="P465" s="192"/>
      <c r="Q465" s="192"/>
      <c r="R465" s="192"/>
      <c r="S465" s="192"/>
      <c r="T465" s="193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187" t="s">
        <v>156</v>
      </c>
      <c r="AU465" s="187" t="s">
        <v>85</v>
      </c>
      <c r="AV465" s="13" t="s">
        <v>85</v>
      </c>
      <c r="AW465" s="13" t="s">
        <v>31</v>
      </c>
      <c r="AX465" s="13" t="s">
        <v>75</v>
      </c>
      <c r="AY465" s="187" t="s">
        <v>129</v>
      </c>
    </row>
    <row r="466" s="13" customFormat="1">
      <c r="A466" s="13"/>
      <c r="B466" s="185"/>
      <c r="C466" s="13"/>
      <c r="D466" s="186" t="s">
        <v>156</v>
      </c>
      <c r="E466" s="187" t="s">
        <v>1</v>
      </c>
      <c r="F466" s="188" t="s">
        <v>789</v>
      </c>
      <c r="G466" s="13"/>
      <c r="H466" s="189">
        <v>0.73999999999999999</v>
      </c>
      <c r="I466" s="190"/>
      <c r="J466" s="13"/>
      <c r="K466" s="13"/>
      <c r="L466" s="185"/>
      <c r="M466" s="191"/>
      <c r="N466" s="192"/>
      <c r="O466" s="192"/>
      <c r="P466" s="192"/>
      <c r="Q466" s="192"/>
      <c r="R466" s="192"/>
      <c r="S466" s="192"/>
      <c r="T466" s="193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187" t="s">
        <v>156</v>
      </c>
      <c r="AU466" s="187" t="s">
        <v>85</v>
      </c>
      <c r="AV466" s="13" t="s">
        <v>85</v>
      </c>
      <c r="AW466" s="13" t="s">
        <v>31</v>
      </c>
      <c r="AX466" s="13" t="s">
        <v>75</v>
      </c>
      <c r="AY466" s="187" t="s">
        <v>129</v>
      </c>
    </row>
    <row r="467" s="13" customFormat="1">
      <c r="A467" s="13"/>
      <c r="B467" s="185"/>
      <c r="C467" s="13"/>
      <c r="D467" s="186" t="s">
        <v>156</v>
      </c>
      <c r="E467" s="187" t="s">
        <v>1</v>
      </c>
      <c r="F467" s="188" t="s">
        <v>790</v>
      </c>
      <c r="G467" s="13"/>
      <c r="H467" s="189">
        <v>16.649999999999999</v>
      </c>
      <c r="I467" s="190"/>
      <c r="J467" s="13"/>
      <c r="K467" s="13"/>
      <c r="L467" s="185"/>
      <c r="M467" s="191"/>
      <c r="N467" s="192"/>
      <c r="O467" s="192"/>
      <c r="P467" s="192"/>
      <c r="Q467" s="192"/>
      <c r="R467" s="192"/>
      <c r="S467" s="192"/>
      <c r="T467" s="19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187" t="s">
        <v>156</v>
      </c>
      <c r="AU467" s="187" t="s">
        <v>85</v>
      </c>
      <c r="AV467" s="13" t="s">
        <v>85</v>
      </c>
      <c r="AW467" s="13" t="s">
        <v>31</v>
      </c>
      <c r="AX467" s="13" t="s">
        <v>75</v>
      </c>
      <c r="AY467" s="187" t="s">
        <v>129</v>
      </c>
    </row>
    <row r="468" s="13" customFormat="1">
      <c r="A468" s="13"/>
      <c r="B468" s="185"/>
      <c r="C468" s="13"/>
      <c r="D468" s="186" t="s">
        <v>156</v>
      </c>
      <c r="E468" s="187" t="s">
        <v>1</v>
      </c>
      <c r="F468" s="188" t="s">
        <v>791</v>
      </c>
      <c r="G468" s="13"/>
      <c r="H468" s="189">
        <v>0.52500000000000002</v>
      </c>
      <c r="I468" s="190"/>
      <c r="J468" s="13"/>
      <c r="K468" s="13"/>
      <c r="L468" s="185"/>
      <c r="M468" s="191"/>
      <c r="N468" s="192"/>
      <c r="O468" s="192"/>
      <c r="P468" s="192"/>
      <c r="Q468" s="192"/>
      <c r="R468" s="192"/>
      <c r="S468" s="192"/>
      <c r="T468" s="193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187" t="s">
        <v>156</v>
      </c>
      <c r="AU468" s="187" t="s">
        <v>85</v>
      </c>
      <c r="AV468" s="13" t="s">
        <v>85</v>
      </c>
      <c r="AW468" s="13" t="s">
        <v>31</v>
      </c>
      <c r="AX468" s="13" t="s">
        <v>75</v>
      </c>
      <c r="AY468" s="187" t="s">
        <v>129</v>
      </c>
    </row>
    <row r="469" s="14" customFormat="1">
      <c r="A469" s="14"/>
      <c r="B469" s="202"/>
      <c r="C469" s="14"/>
      <c r="D469" s="186" t="s">
        <v>156</v>
      </c>
      <c r="E469" s="203" t="s">
        <v>1</v>
      </c>
      <c r="F469" s="204" t="s">
        <v>219</v>
      </c>
      <c r="G469" s="14"/>
      <c r="H469" s="205">
        <v>49.424999999999997</v>
      </c>
      <c r="I469" s="206"/>
      <c r="J469" s="14"/>
      <c r="K469" s="14"/>
      <c r="L469" s="202"/>
      <c r="M469" s="207"/>
      <c r="N469" s="208"/>
      <c r="O469" s="208"/>
      <c r="P469" s="208"/>
      <c r="Q469" s="208"/>
      <c r="R469" s="208"/>
      <c r="S469" s="208"/>
      <c r="T469" s="209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03" t="s">
        <v>156</v>
      </c>
      <c r="AU469" s="203" t="s">
        <v>85</v>
      </c>
      <c r="AV469" s="14" t="s">
        <v>149</v>
      </c>
      <c r="AW469" s="14" t="s">
        <v>31</v>
      </c>
      <c r="AX469" s="14" t="s">
        <v>83</v>
      </c>
      <c r="AY469" s="203" t="s">
        <v>129</v>
      </c>
    </row>
    <row r="470" s="2" customFormat="1" ht="24.15" customHeight="1">
      <c r="A470" s="38"/>
      <c r="B470" s="171"/>
      <c r="C470" s="172" t="s">
        <v>792</v>
      </c>
      <c r="D470" s="172" t="s">
        <v>132</v>
      </c>
      <c r="E470" s="173" t="s">
        <v>793</v>
      </c>
      <c r="F470" s="174" t="s">
        <v>794</v>
      </c>
      <c r="G470" s="175" t="s">
        <v>286</v>
      </c>
      <c r="H470" s="176">
        <v>1622</v>
      </c>
      <c r="I470" s="177"/>
      <c r="J470" s="178">
        <f>ROUND(I470*H470,2)</f>
        <v>0</v>
      </c>
      <c r="K470" s="174" t="s">
        <v>142</v>
      </c>
      <c r="L470" s="39"/>
      <c r="M470" s="179" t="s">
        <v>1</v>
      </c>
      <c r="N470" s="180" t="s">
        <v>40</v>
      </c>
      <c r="O470" s="77"/>
      <c r="P470" s="181">
        <f>O470*H470</f>
        <v>0</v>
      </c>
      <c r="Q470" s="181">
        <v>1.0000000000000001E-05</v>
      </c>
      <c r="R470" s="181">
        <f>Q470*H470</f>
        <v>0.016220000000000002</v>
      </c>
      <c r="S470" s="181">
        <v>0</v>
      </c>
      <c r="T470" s="182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183" t="s">
        <v>149</v>
      </c>
      <c r="AT470" s="183" t="s">
        <v>132</v>
      </c>
      <c r="AU470" s="183" t="s">
        <v>85</v>
      </c>
      <c r="AY470" s="19" t="s">
        <v>129</v>
      </c>
      <c r="BE470" s="184">
        <f>IF(N470="základní",J470,0)</f>
        <v>0</v>
      </c>
      <c r="BF470" s="184">
        <f>IF(N470="snížená",J470,0)</f>
        <v>0</v>
      </c>
      <c r="BG470" s="184">
        <f>IF(N470="zákl. přenesená",J470,0)</f>
        <v>0</v>
      </c>
      <c r="BH470" s="184">
        <f>IF(N470="sníž. přenesená",J470,0)</f>
        <v>0</v>
      </c>
      <c r="BI470" s="184">
        <f>IF(N470="nulová",J470,0)</f>
        <v>0</v>
      </c>
      <c r="BJ470" s="19" t="s">
        <v>83</v>
      </c>
      <c r="BK470" s="184">
        <f>ROUND(I470*H470,2)</f>
        <v>0</v>
      </c>
      <c r="BL470" s="19" t="s">
        <v>149</v>
      </c>
      <c r="BM470" s="183" t="s">
        <v>795</v>
      </c>
    </row>
    <row r="471" s="2" customFormat="1" ht="24.15" customHeight="1">
      <c r="A471" s="38"/>
      <c r="B471" s="171"/>
      <c r="C471" s="172" t="s">
        <v>796</v>
      </c>
      <c r="D471" s="172" t="s">
        <v>132</v>
      </c>
      <c r="E471" s="173" t="s">
        <v>797</v>
      </c>
      <c r="F471" s="174" t="s">
        <v>798</v>
      </c>
      <c r="G471" s="175" t="s">
        <v>286</v>
      </c>
      <c r="H471" s="176">
        <v>1622</v>
      </c>
      <c r="I471" s="177"/>
      <c r="J471" s="178">
        <f>ROUND(I471*H471,2)</f>
        <v>0</v>
      </c>
      <c r="K471" s="174" t="s">
        <v>142</v>
      </c>
      <c r="L471" s="39"/>
      <c r="M471" s="179" t="s">
        <v>1</v>
      </c>
      <c r="N471" s="180" t="s">
        <v>40</v>
      </c>
      <c r="O471" s="77"/>
      <c r="P471" s="181">
        <f>O471*H471</f>
        <v>0</v>
      </c>
      <c r="Q471" s="181">
        <v>0.00088000000000000003</v>
      </c>
      <c r="R471" s="181">
        <f>Q471*H471</f>
        <v>1.42736</v>
      </c>
      <c r="S471" s="181">
        <v>0</v>
      </c>
      <c r="T471" s="182">
        <f>S471*H471</f>
        <v>0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183" t="s">
        <v>149</v>
      </c>
      <c r="AT471" s="183" t="s">
        <v>132</v>
      </c>
      <c r="AU471" s="183" t="s">
        <v>85</v>
      </c>
      <c r="AY471" s="19" t="s">
        <v>129</v>
      </c>
      <c r="BE471" s="184">
        <f>IF(N471="základní",J471,0)</f>
        <v>0</v>
      </c>
      <c r="BF471" s="184">
        <f>IF(N471="snížená",J471,0)</f>
        <v>0</v>
      </c>
      <c r="BG471" s="184">
        <f>IF(N471="zákl. přenesená",J471,0)</f>
        <v>0</v>
      </c>
      <c r="BH471" s="184">
        <f>IF(N471="sníž. přenesená",J471,0)</f>
        <v>0</v>
      </c>
      <c r="BI471" s="184">
        <f>IF(N471="nulová",J471,0)</f>
        <v>0</v>
      </c>
      <c r="BJ471" s="19" t="s">
        <v>83</v>
      </c>
      <c r="BK471" s="184">
        <f>ROUND(I471*H471,2)</f>
        <v>0</v>
      </c>
      <c r="BL471" s="19" t="s">
        <v>149</v>
      </c>
      <c r="BM471" s="183" t="s">
        <v>799</v>
      </c>
    </row>
    <row r="472" s="2" customFormat="1" ht="21.75" customHeight="1">
      <c r="A472" s="38"/>
      <c r="B472" s="171"/>
      <c r="C472" s="172" t="s">
        <v>800</v>
      </c>
      <c r="D472" s="172" t="s">
        <v>132</v>
      </c>
      <c r="E472" s="173" t="s">
        <v>801</v>
      </c>
      <c r="F472" s="174" t="s">
        <v>802</v>
      </c>
      <c r="G472" s="175" t="s">
        <v>286</v>
      </c>
      <c r="H472" s="176">
        <v>1622</v>
      </c>
      <c r="I472" s="177"/>
      <c r="J472" s="178">
        <f>ROUND(I472*H472,2)</f>
        <v>0</v>
      </c>
      <c r="K472" s="174" t="s">
        <v>187</v>
      </c>
      <c r="L472" s="39"/>
      <c r="M472" s="179" t="s">
        <v>1</v>
      </c>
      <c r="N472" s="180" t="s">
        <v>40</v>
      </c>
      <c r="O472" s="77"/>
      <c r="P472" s="181">
        <f>O472*H472</f>
        <v>0</v>
      </c>
      <c r="Q472" s="181">
        <v>0</v>
      </c>
      <c r="R472" s="181">
        <f>Q472*H472</f>
        <v>0</v>
      </c>
      <c r="S472" s="181">
        <v>0</v>
      </c>
      <c r="T472" s="182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183" t="s">
        <v>149</v>
      </c>
      <c r="AT472" s="183" t="s">
        <v>132</v>
      </c>
      <c r="AU472" s="183" t="s">
        <v>85</v>
      </c>
      <c r="AY472" s="19" t="s">
        <v>129</v>
      </c>
      <c r="BE472" s="184">
        <f>IF(N472="základní",J472,0)</f>
        <v>0</v>
      </c>
      <c r="BF472" s="184">
        <f>IF(N472="snížená",J472,0)</f>
        <v>0</v>
      </c>
      <c r="BG472" s="184">
        <f>IF(N472="zákl. přenesená",J472,0)</f>
        <v>0</v>
      </c>
      <c r="BH472" s="184">
        <f>IF(N472="sníž. přenesená",J472,0)</f>
        <v>0</v>
      </c>
      <c r="BI472" s="184">
        <f>IF(N472="nulová",J472,0)</f>
        <v>0</v>
      </c>
      <c r="BJ472" s="19" t="s">
        <v>83</v>
      </c>
      <c r="BK472" s="184">
        <f>ROUND(I472*H472,2)</f>
        <v>0</v>
      </c>
      <c r="BL472" s="19" t="s">
        <v>149</v>
      </c>
      <c r="BM472" s="183" t="s">
        <v>803</v>
      </c>
    </row>
    <row r="473" s="13" customFormat="1">
      <c r="A473" s="13"/>
      <c r="B473" s="185"/>
      <c r="C473" s="13"/>
      <c r="D473" s="186" t="s">
        <v>156</v>
      </c>
      <c r="E473" s="187" t="s">
        <v>1</v>
      </c>
      <c r="F473" s="188" t="s">
        <v>726</v>
      </c>
      <c r="G473" s="13"/>
      <c r="H473" s="189">
        <v>797</v>
      </c>
      <c r="I473" s="190"/>
      <c r="J473" s="13"/>
      <c r="K473" s="13"/>
      <c r="L473" s="185"/>
      <c r="M473" s="191"/>
      <c r="N473" s="192"/>
      <c r="O473" s="192"/>
      <c r="P473" s="192"/>
      <c r="Q473" s="192"/>
      <c r="R473" s="192"/>
      <c r="S473" s="192"/>
      <c r="T473" s="193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187" t="s">
        <v>156</v>
      </c>
      <c r="AU473" s="187" t="s">
        <v>85</v>
      </c>
      <c r="AV473" s="13" t="s">
        <v>85</v>
      </c>
      <c r="AW473" s="13" t="s">
        <v>31</v>
      </c>
      <c r="AX473" s="13" t="s">
        <v>75</v>
      </c>
      <c r="AY473" s="187" t="s">
        <v>129</v>
      </c>
    </row>
    <row r="474" s="13" customFormat="1">
      <c r="A474" s="13"/>
      <c r="B474" s="185"/>
      <c r="C474" s="13"/>
      <c r="D474" s="186" t="s">
        <v>156</v>
      </c>
      <c r="E474" s="187" t="s">
        <v>1</v>
      </c>
      <c r="F474" s="188" t="s">
        <v>727</v>
      </c>
      <c r="G474" s="13"/>
      <c r="H474" s="189">
        <v>825</v>
      </c>
      <c r="I474" s="190"/>
      <c r="J474" s="13"/>
      <c r="K474" s="13"/>
      <c r="L474" s="185"/>
      <c r="M474" s="191"/>
      <c r="N474" s="192"/>
      <c r="O474" s="192"/>
      <c r="P474" s="192"/>
      <c r="Q474" s="192"/>
      <c r="R474" s="192"/>
      <c r="S474" s="192"/>
      <c r="T474" s="19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187" t="s">
        <v>156</v>
      </c>
      <c r="AU474" s="187" t="s">
        <v>85</v>
      </c>
      <c r="AV474" s="13" t="s">
        <v>85</v>
      </c>
      <c r="AW474" s="13" t="s">
        <v>31</v>
      </c>
      <c r="AX474" s="13" t="s">
        <v>75</v>
      </c>
      <c r="AY474" s="187" t="s">
        <v>129</v>
      </c>
    </row>
    <row r="475" s="14" customFormat="1">
      <c r="A475" s="14"/>
      <c r="B475" s="202"/>
      <c r="C475" s="14"/>
      <c r="D475" s="186" t="s">
        <v>156</v>
      </c>
      <c r="E475" s="203" t="s">
        <v>1</v>
      </c>
      <c r="F475" s="204" t="s">
        <v>219</v>
      </c>
      <c r="G475" s="14"/>
      <c r="H475" s="205">
        <v>1622</v>
      </c>
      <c r="I475" s="206"/>
      <c r="J475" s="14"/>
      <c r="K475" s="14"/>
      <c r="L475" s="202"/>
      <c r="M475" s="207"/>
      <c r="N475" s="208"/>
      <c r="O475" s="208"/>
      <c r="P475" s="208"/>
      <c r="Q475" s="208"/>
      <c r="R475" s="208"/>
      <c r="S475" s="208"/>
      <c r="T475" s="209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03" t="s">
        <v>156</v>
      </c>
      <c r="AU475" s="203" t="s">
        <v>85</v>
      </c>
      <c r="AV475" s="14" t="s">
        <v>149</v>
      </c>
      <c r="AW475" s="14" t="s">
        <v>31</v>
      </c>
      <c r="AX475" s="14" t="s">
        <v>83</v>
      </c>
      <c r="AY475" s="203" t="s">
        <v>129</v>
      </c>
    </row>
    <row r="476" s="2" customFormat="1" ht="24.15" customHeight="1">
      <c r="A476" s="38"/>
      <c r="B476" s="171"/>
      <c r="C476" s="172" t="s">
        <v>804</v>
      </c>
      <c r="D476" s="172" t="s">
        <v>132</v>
      </c>
      <c r="E476" s="173" t="s">
        <v>805</v>
      </c>
      <c r="F476" s="174" t="s">
        <v>806</v>
      </c>
      <c r="G476" s="175" t="s">
        <v>286</v>
      </c>
      <c r="H476" s="176">
        <v>6</v>
      </c>
      <c r="I476" s="177"/>
      <c r="J476" s="178">
        <f>ROUND(I476*H476,2)</f>
        <v>0</v>
      </c>
      <c r="K476" s="174" t="s">
        <v>142</v>
      </c>
      <c r="L476" s="39"/>
      <c r="M476" s="179" t="s">
        <v>1</v>
      </c>
      <c r="N476" s="180" t="s">
        <v>40</v>
      </c>
      <c r="O476" s="77"/>
      <c r="P476" s="181">
        <f>O476*H476</f>
        <v>0</v>
      </c>
      <c r="Q476" s="181">
        <v>0.29221000000000003</v>
      </c>
      <c r="R476" s="181">
        <f>Q476*H476</f>
        <v>1.75326</v>
      </c>
      <c r="S476" s="181">
        <v>0</v>
      </c>
      <c r="T476" s="182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183" t="s">
        <v>149</v>
      </c>
      <c r="AT476" s="183" t="s">
        <v>132</v>
      </c>
      <c r="AU476" s="183" t="s">
        <v>85</v>
      </c>
      <c r="AY476" s="19" t="s">
        <v>129</v>
      </c>
      <c r="BE476" s="184">
        <f>IF(N476="základní",J476,0)</f>
        <v>0</v>
      </c>
      <c r="BF476" s="184">
        <f>IF(N476="snížená",J476,0)</f>
        <v>0</v>
      </c>
      <c r="BG476" s="184">
        <f>IF(N476="zákl. přenesená",J476,0)</f>
        <v>0</v>
      </c>
      <c r="BH476" s="184">
        <f>IF(N476="sníž. přenesená",J476,0)</f>
        <v>0</v>
      </c>
      <c r="BI476" s="184">
        <f>IF(N476="nulová",J476,0)</f>
        <v>0</v>
      </c>
      <c r="BJ476" s="19" t="s">
        <v>83</v>
      </c>
      <c r="BK476" s="184">
        <f>ROUND(I476*H476,2)</f>
        <v>0</v>
      </c>
      <c r="BL476" s="19" t="s">
        <v>149</v>
      </c>
      <c r="BM476" s="183" t="s">
        <v>807</v>
      </c>
    </row>
    <row r="477" s="13" customFormat="1">
      <c r="A477" s="13"/>
      <c r="B477" s="185"/>
      <c r="C477" s="13"/>
      <c r="D477" s="186" t="s">
        <v>156</v>
      </c>
      <c r="E477" s="187" t="s">
        <v>1</v>
      </c>
      <c r="F477" s="188" t="s">
        <v>808</v>
      </c>
      <c r="G477" s="13"/>
      <c r="H477" s="189">
        <v>6</v>
      </c>
      <c r="I477" s="190"/>
      <c r="J477" s="13"/>
      <c r="K477" s="13"/>
      <c r="L477" s="185"/>
      <c r="M477" s="191"/>
      <c r="N477" s="192"/>
      <c r="O477" s="192"/>
      <c r="P477" s="192"/>
      <c r="Q477" s="192"/>
      <c r="R477" s="192"/>
      <c r="S477" s="192"/>
      <c r="T477" s="193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187" t="s">
        <v>156</v>
      </c>
      <c r="AU477" s="187" t="s">
        <v>85</v>
      </c>
      <c r="AV477" s="13" t="s">
        <v>85</v>
      </c>
      <c r="AW477" s="13" t="s">
        <v>31</v>
      </c>
      <c r="AX477" s="13" t="s">
        <v>83</v>
      </c>
      <c r="AY477" s="187" t="s">
        <v>129</v>
      </c>
    </row>
    <row r="478" s="2" customFormat="1" ht="24.15" customHeight="1">
      <c r="A478" s="38"/>
      <c r="B478" s="171"/>
      <c r="C478" s="225" t="s">
        <v>809</v>
      </c>
      <c r="D478" s="225" t="s">
        <v>427</v>
      </c>
      <c r="E478" s="226" t="s">
        <v>810</v>
      </c>
      <c r="F478" s="227" t="s">
        <v>811</v>
      </c>
      <c r="G478" s="228" t="s">
        <v>286</v>
      </c>
      <c r="H478" s="229">
        <v>6.1799999999999997</v>
      </c>
      <c r="I478" s="230"/>
      <c r="J478" s="231">
        <f>ROUND(I478*H478,2)</f>
        <v>0</v>
      </c>
      <c r="K478" s="227" t="s">
        <v>187</v>
      </c>
      <c r="L478" s="232"/>
      <c r="M478" s="233" t="s">
        <v>1</v>
      </c>
      <c r="N478" s="234" t="s">
        <v>40</v>
      </c>
      <c r="O478" s="77"/>
      <c r="P478" s="181">
        <f>O478*H478</f>
        <v>0</v>
      </c>
      <c r="Q478" s="181">
        <v>0.015599999999999999</v>
      </c>
      <c r="R478" s="181">
        <f>Q478*H478</f>
        <v>0.096407999999999994</v>
      </c>
      <c r="S478" s="181">
        <v>0</v>
      </c>
      <c r="T478" s="182">
        <f>S478*H478</f>
        <v>0</v>
      </c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R478" s="183" t="s">
        <v>168</v>
      </c>
      <c r="AT478" s="183" t="s">
        <v>427</v>
      </c>
      <c r="AU478" s="183" t="s">
        <v>85</v>
      </c>
      <c r="AY478" s="19" t="s">
        <v>129</v>
      </c>
      <c r="BE478" s="184">
        <f>IF(N478="základní",J478,0)</f>
        <v>0</v>
      </c>
      <c r="BF478" s="184">
        <f>IF(N478="snížená",J478,0)</f>
        <v>0</v>
      </c>
      <c r="BG478" s="184">
        <f>IF(N478="zákl. přenesená",J478,0)</f>
        <v>0</v>
      </c>
      <c r="BH478" s="184">
        <f>IF(N478="sníž. přenesená",J478,0)</f>
        <v>0</v>
      </c>
      <c r="BI478" s="184">
        <f>IF(N478="nulová",J478,0)</f>
        <v>0</v>
      </c>
      <c r="BJ478" s="19" t="s">
        <v>83</v>
      </c>
      <c r="BK478" s="184">
        <f>ROUND(I478*H478,2)</f>
        <v>0</v>
      </c>
      <c r="BL478" s="19" t="s">
        <v>149</v>
      </c>
      <c r="BM478" s="183" t="s">
        <v>812</v>
      </c>
    </row>
    <row r="479" s="13" customFormat="1">
      <c r="A479" s="13"/>
      <c r="B479" s="185"/>
      <c r="C479" s="13"/>
      <c r="D479" s="186" t="s">
        <v>156</v>
      </c>
      <c r="E479" s="187" t="s">
        <v>1</v>
      </c>
      <c r="F479" s="188" t="s">
        <v>813</v>
      </c>
      <c r="G479" s="13"/>
      <c r="H479" s="189">
        <v>6.1799999999999997</v>
      </c>
      <c r="I479" s="190"/>
      <c r="J479" s="13"/>
      <c r="K479" s="13"/>
      <c r="L479" s="185"/>
      <c r="M479" s="191"/>
      <c r="N479" s="192"/>
      <c r="O479" s="192"/>
      <c r="P479" s="192"/>
      <c r="Q479" s="192"/>
      <c r="R479" s="192"/>
      <c r="S479" s="192"/>
      <c r="T479" s="193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187" t="s">
        <v>156</v>
      </c>
      <c r="AU479" s="187" t="s">
        <v>85</v>
      </c>
      <c r="AV479" s="13" t="s">
        <v>85</v>
      </c>
      <c r="AW479" s="13" t="s">
        <v>31</v>
      </c>
      <c r="AX479" s="13" t="s">
        <v>83</v>
      </c>
      <c r="AY479" s="187" t="s">
        <v>129</v>
      </c>
    </row>
    <row r="480" s="2" customFormat="1" ht="24.15" customHeight="1">
      <c r="A480" s="38"/>
      <c r="B480" s="171"/>
      <c r="C480" s="225" t="s">
        <v>814</v>
      </c>
      <c r="D480" s="225" t="s">
        <v>427</v>
      </c>
      <c r="E480" s="226" t="s">
        <v>815</v>
      </c>
      <c r="F480" s="227" t="s">
        <v>816</v>
      </c>
      <c r="G480" s="228" t="s">
        <v>286</v>
      </c>
      <c r="H480" s="229">
        <v>12.359999999999999</v>
      </c>
      <c r="I480" s="230"/>
      <c r="J480" s="231">
        <f>ROUND(I480*H480,2)</f>
        <v>0</v>
      </c>
      <c r="K480" s="227" t="s">
        <v>187</v>
      </c>
      <c r="L480" s="232"/>
      <c r="M480" s="233" t="s">
        <v>1</v>
      </c>
      <c r="N480" s="234" t="s">
        <v>40</v>
      </c>
      <c r="O480" s="77"/>
      <c r="P480" s="181">
        <f>O480*H480</f>
        <v>0</v>
      </c>
      <c r="Q480" s="181">
        <v>0.012999999999999999</v>
      </c>
      <c r="R480" s="181">
        <f>Q480*H480</f>
        <v>0.16067999999999999</v>
      </c>
      <c r="S480" s="181">
        <v>0</v>
      </c>
      <c r="T480" s="182">
        <f>S480*H480</f>
        <v>0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183" t="s">
        <v>168</v>
      </c>
      <c r="AT480" s="183" t="s">
        <v>427</v>
      </c>
      <c r="AU480" s="183" t="s">
        <v>85</v>
      </c>
      <c r="AY480" s="19" t="s">
        <v>129</v>
      </c>
      <c r="BE480" s="184">
        <f>IF(N480="základní",J480,0)</f>
        <v>0</v>
      </c>
      <c r="BF480" s="184">
        <f>IF(N480="snížená",J480,0)</f>
        <v>0</v>
      </c>
      <c r="BG480" s="184">
        <f>IF(N480="zákl. přenesená",J480,0)</f>
        <v>0</v>
      </c>
      <c r="BH480" s="184">
        <f>IF(N480="sníž. přenesená",J480,0)</f>
        <v>0</v>
      </c>
      <c r="BI480" s="184">
        <f>IF(N480="nulová",J480,0)</f>
        <v>0</v>
      </c>
      <c r="BJ480" s="19" t="s">
        <v>83</v>
      </c>
      <c r="BK480" s="184">
        <f>ROUND(I480*H480,2)</f>
        <v>0</v>
      </c>
      <c r="BL480" s="19" t="s">
        <v>149</v>
      </c>
      <c r="BM480" s="183" t="s">
        <v>817</v>
      </c>
    </row>
    <row r="481" s="13" customFormat="1">
      <c r="A481" s="13"/>
      <c r="B481" s="185"/>
      <c r="C481" s="13"/>
      <c r="D481" s="186" t="s">
        <v>156</v>
      </c>
      <c r="E481" s="187" t="s">
        <v>1</v>
      </c>
      <c r="F481" s="188" t="s">
        <v>818</v>
      </c>
      <c r="G481" s="13"/>
      <c r="H481" s="189">
        <v>12.359999999999999</v>
      </c>
      <c r="I481" s="190"/>
      <c r="J481" s="13"/>
      <c r="K481" s="13"/>
      <c r="L481" s="185"/>
      <c r="M481" s="191"/>
      <c r="N481" s="192"/>
      <c r="O481" s="192"/>
      <c r="P481" s="192"/>
      <c r="Q481" s="192"/>
      <c r="R481" s="192"/>
      <c r="S481" s="192"/>
      <c r="T481" s="193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187" t="s">
        <v>156</v>
      </c>
      <c r="AU481" s="187" t="s">
        <v>85</v>
      </c>
      <c r="AV481" s="13" t="s">
        <v>85</v>
      </c>
      <c r="AW481" s="13" t="s">
        <v>31</v>
      </c>
      <c r="AX481" s="13" t="s">
        <v>83</v>
      </c>
      <c r="AY481" s="187" t="s">
        <v>129</v>
      </c>
    </row>
    <row r="482" s="2" customFormat="1" ht="24.15" customHeight="1">
      <c r="A482" s="38"/>
      <c r="B482" s="171"/>
      <c r="C482" s="172" t="s">
        <v>819</v>
      </c>
      <c r="D482" s="172" t="s">
        <v>132</v>
      </c>
      <c r="E482" s="173" t="s">
        <v>820</v>
      </c>
      <c r="F482" s="174" t="s">
        <v>821</v>
      </c>
      <c r="G482" s="175" t="s">
        <v>175</v>
      </c>
      <c r="H482" s="176">
        <v>10</v>
      </c>
      <c r="I482" s="177"/>
      <c r="J482" s="178">
        <f>ROUND(I482*H482,2)</f>
        <v>0</v>
      </c>
      <c r="K482" s="174" t="s">
        <v>142</v>
      </c>
      <c r="L482" s="39"/>
      <c r="M482" s="179" t="s">
        <v>1</v>
      </c>
      <c r="N482" s="180" t="s">
        <v>40</v>
      </c>
      <c r="O482" s="77"/>
      <c r="P482" s="181">
        <f>O482*H482</f>
        <v>0</v>
      </c>
      <c r="Q482" s="181">
        <v>0</v>
      </c>
      <c r="R482" s="181">
        <f>Q482*H482</f>
        <v>0</v>
      </c>
      <c r="S482" s="181">
        <v>0.082000000000000003</v>
      </c>
      <c r="T482" s="182">
        <f>S482*H482</f>
        <v>0.82000000000000006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183" t="s">
        <v>149</v>
      </c>
      <c r="AT482" s="183" t="s">
        <v>132</v>
      </c>
      <c r="AU482" s="183" t="s">
        <v>85</v>
      </c>
      <c r="AY482" s="19" t="s">
        <v>129</v>
      </c>
      <c r="BE482" s="184">
        <f>IF(N482="základní",J482,0)</f>
        <v>0</v>
      </c>
      <c r="BF482" s="184">
        <f>IF(N482="snížená",J482,0)</f>
        <v>0</v>
      </c>
      <c r="BG482" s="184">
        <f>IF(N482="zákl. přenesená",J482,0)</f>
        <v>0</v>
      </c>
      <c r="BH482" s="184">
        <f>IF(N482="sníž. přenesená",J482,0)</f>
        <v>0</v>
      </c>
      <c r="BI482" s="184">
        <f>IF(N482="nulová",J482,0)</f>
        <v>0</v>
      </c>
      <c r="BJ482" s="19" t="s">
        <v>83</v>
      </c>
      <c r="BK482" s="184">
        <f>ROUND(I482*H482,2)</f>
        <v>0</v>
      </c>
      <c r="BL482" s="19" t="s">
        <v>149</v>
      </c>
      <c r="BM482" s="183" t="s">
        <v>822</v>
      </c>
    </row>
    <row r="483" s="13" customFormat="1">
      <c r="A483" s="13"/>
      <c r="B483" s="185"/>
      <c r="C483" s="13"/>
      <c r="D483" s="186" t="s">
        <v>156</v>
      </c>
      <c r="E483" s="187" t="s">
        <v>1</v>
      </c>
      <c r="F483" s="188" t="s">
        <v>823</v>
      </c>
      <c r="G483" s="13"/>
      <c r="H483" s="189">
        <v>10</v>
      </c>
      <c r="I483" s="190"/>
      <c r="J483" s="13"/>
      <c r="K483" s="13"/>
      <c r="L483" s="185"/>
      <c r="M483" s="191"/>
      <c r="N483" s="192"/>
      <c r="O483" s="192"/>
      <c r="P483" s="192"/>
      <c r="Q483" s="192"/>
      <c r="R483" s="192"/>
      <c r="S483" s="192"/>
      <c r="T483" s="193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187" t="s">
        <v>156</v>
      </c>
      <c r="AU483" s="187" t="s">
        <v>85</v>
      </c>
      <c r="AV483" s="13" t="s">
        <v>85</v>
      </c>
      <c r="AW483" s="13" t="s">
        <v>31</v>
      </c>
      <c r="AX483" s="13" t="s">
        <v>83</v>
      </c>
      <c r="AY483" s="187" t="s">
        <v>129</v>
      </c>
    </row>
    <row r="484" s="2" customFormat="1" ht="24.15" customHeight="1">
      <c r="A484" s="38"/>
      <c r="B484" s="171"/>
      <c r="C484" s="172" t="s">
        <v>824</v>
      </c>
      <c r="D484" s="172" t="s">
        <v>132</v>
      </c>
      <c r="E484" s="173" t="s">
        <v>825</v>
      </c>
      <c r="F484" s="174" t="s">
        <v>826</v>
      </c>
      <c r="G484" s="175" t="s">
        <v>175</v>
      </c>
      <c r="H484" s="176">
        <v>3</v>
      </c>
      <c r="I484" s="177"/>
      <c r="J484" s="178">
        <f>ROUND(I484*H484,2)</f>
        <v>0</v>
      </c>
      <c r="K484" s="174" t="s">
        <v>1</v>
      </c>
      <c r="L484" s="39"/>
      <c r="M484" s="179" t="s">
        <v>1</v>
      </c>
      <c r="N484" s="180" t="s">
        <v>40</v>
      </c>
      <c r="O484" s="77"/>
      <c r="P484" s="181">
        <f>O484*H484</f>
        <v>0</v>
      </c>
      <c r="Q484" s="181">
        <v>0</v>
      </c>
      <c r="R484" s="181">
        <f>Q484*H484</f>
        <v>0</v>
      </c>
      <c r="S484" s="181">
        <v>0.082000000000000003</v>
      </c>
      <c r="T484" s="182">
        <f>S484*H484</f>
        <v>0.246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183" t="s">
        <v>149</v>
      </c>
      <c r="AT484" s="183" t="s">
        <v>132</v>
      </c>
      <c r="AU484" s="183" t="s">
        <v>85</v>
      </c>
      <c r="AY484" s="19" t="s">
        <v>129</v>
      </c>
      <c r="BE484" s="184">
        <f>IF(N484="základní",J484,0)</f>
        <v>0</v>
      </c>
      <c r="BF484" s="184">
        <f>IF(N484="snížená",J484,0)</f>
        <v>0</v>
      </c>
      <c r="BG484" s="184">
        <f>IF(N484="zákl. přenesená",J484,0)</f>
        <v>0</v>
      </c>
      <c r="BH484" s="184">
        <f>IF(N484="sníž. přenesená",J484,0)</f>
        <v>0</v>
      </c>
      <c r="BI484" s="184">
        <f>IF(N484="nulová",J484,0)</f>
        <v>0</v>
      </c>
      <c r="BJ484" s="19" t="s">
        <v>83</v>
      </c>
      <c r="BK484" s="184">
        <f>ROUND(I484*H484,2)</f>
        <v>0</v>
      </c>
      <c r="BL484" s="19" t="s">
        <v>149</v>
      </c>
      <c r="BM484" s="183" t="s">
        <v>827</v>
      </c>
    </row>
    <row r="485" s="13" customFormat="1">
      <c r="A485" s="13"/>
      <c r="B485" s="185"/>
      <c r="C485" s="13"/>
      <c r="D485" s="186" t="s">
        <v>156</v>
      </c>
      <c r="E485" s="187" t="s">
        <v>1</v>
      </c>
      <c r="F485" s="188" t="s">
        <v>828</v>
      </c>
      <c r="G485" s="13"/>
      <c r="H485" s="189">
        <v>2</v>
      </c>
      <c r="I485" s="190"/>
      <c r="J485" s="13"/>
      <c r="K485" s="13"/>
      <c r="L485" s="185"/>
      <c r="M485" s="191"/>
      <c r="N485" s="192"/>
      <c r="O485" s="192"/>
      <c r="P485" s="192"/>
      <c r="Q485" s="192"/>
      <c r="R485" s="192"/>
      <c r="S485" s="192"/>
      <c r="T485" s="193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187" t="s">
        <v>156</v>
      </c>
      <c r="AU485" s="187" t="s">
        <v>85</v>
      </c>
      <c r="AV485" s="13" t="s">
        <v>85</v>
      </c>
      <c r="AW485" s="13" t="s">
        <v>31</v>
      </c>
      <c r="AX485" s="13" t="s">
        <v>75</v>
      </c>
      <c r="AY485" s="187" t="s">
        <v>129</v>
      </c>
    </row>
    <row r="486" s="13" customFormat="1">
      <c r="A486" s="13"/>
      <c r="B486" s="185"/>
      <c r="C486" s="13"/>
      <c r="D486" s="186" t="s">
        <v>156</v>
      </c>
      <c r="E486" s="187" t="s">
        <v>1</v>
      </c>
      <c r="F486" s="188" t="s">
        <v>829</v>
      </c>
      <c r="G486" s="13"/>
      <c r="H486" s="189">
        <v>1</v>
      </c>
      <c r="I486" s="190"/>
      <c r="J486" s="13"/>
      <c r="K486" s="13"/>
      <c r="L486" s="185"/>
      <c r="M486" s="191"/>
      <c r="N486" s="192"/>
      <c r="O486" s="192"/>
      <c r="P486" s="192"/>
      <c r="Q486" s="192"/>
      <c r="R486" s="192"/>
      <c r="S486" s="192"/>
      <c r="T486" s="193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187" t="s">
        <v>156</v>
      </c>
      <c r="AU486" s="187" t="s">
        <v>85</v>
      </c>
      <c r="AV486" s="13" t="s">
        <v>85</v>
      </c>
      <c r="AW486" s="13" t="s">
        <v>31</v>
      </c>
      <c r="AX486" s="13" t="s">
        <v>75</v>
      </c>
      <c r="AY486" s="187" t="s">
        <v>129</v>
      </c>
    </row>
    <row r="487" s="14" customFormat="1">
      <c r="A487" s="14"/>
      <c r="B487" s="202"/>
      <c r="C487" s="14"/>
      <c r="D487" s="186" t="s">
        <v>156</v>
      </c>
      <c r="E487" s="203" t="s">
        <v>1</v>
      </c>
      <c r="F487" s="204" t="s">
        <v>219</v>
      </c>
      <c r="G487" s="14"/>
      <c r="H487" s="205">
        <v>3</v>
      </c>
      <c r="I487" s="206"/>
      <c r="J487" s="14"/>
      <c r="K487" s="14"/>
      <c r="L487" s="202"/>
      <c r="M487" s="207"/>
      <c r="N487" s="208"/>
      <c r="O487" s="208"/>
      <c r="P487" s="208"/>
      <c r="Q487" s="208"/>
      <c r="R487" s="208"/>
      <c r="S487" s="208"/>
      <c r="T487" s="209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03" t="s">
        <v>156</v>
      </c>
      <c r="AU487" s="203" t="s">
        <v>85</v>
      </c>
      <c r="AV487" s="14" t="s">
        <v>149</v>
      </c>
      <c r="AW487" s="14" t="s">
        <v>31</v>
      </c>
      <c r="AX487" s="14" t="s">
        <v>83</v>
      </c>
      <c r="AY487" s="203" t="s">
        <v>129</v>
      </c>
    </row>
    <row r="488" s="2" customFormat="1" ht="24.15" customHeight="1">
      <c r="A488" s="38"/>
      <c r="B488" s="171"/>
      <c r="C488" s="172" t="s">
        <v>830</v>
      </c>
      <c r="D488" s="172" t="s">
        <v>132</v>
      </c>
      <c r="E488" s="173" t="s">
        <v>831</v>
      </c>
      <c r="F488" s="174" t="s">
        <v>832</v>
      </c>
      <c r="G488" s="175" t="s">
        <v>175</v>
      </c>
      <c r="H488" s="176">
        <v>23</v>
      </c>
      <c r="I488" s="177"/>
      <c r="J488" s="178">
        <f>ROUND(I488*H488,2)</f>
        <v>0</v>
      </c>
      <c r="K488" s="174" t="s">
        <v>142</v>
      </c>
      <c r="L488" s="39"/>
      <c r="M488" s="179" t="s">
        <v>1</v>
      </c>
      <c r="N488" s="180" t="s">
        <v>40</v>
      </c>
      <c r="O488" s="77"/>
      <c r="P488" s="181">
        <f>O488*H488</f>
        <v>0</v>
      </c>
      <c r="Q488" s="181">
        <v>0</v>
      </c>
      <c r="R488" s="181">
        <f>Q488*H488</f>
        <v>0</v>
      </c>
      <c r="S488" s="181">
        <v>0.0040000000000000001</v>
      </c>
      <c r="T488" s="182">
        <f>S488*H488</f>
        <v>0.091999999999999998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183" t="s">
        <v>149</v>
      </c>
      <c r="AT488" s="183" t="s">
        <v>132</v>
      </c>
      <c r="AU488" s="183" t="s">
        <v>85</v>
      </c>
      <c r="AY488" s="19" t="s">
        <v>129</v>
      </c>
      <c r="BE488" s="184">
        <f>IF(N488="základní",J488,0)</f>
        <v>0</v>
      </c>
      <c r="BF488" s="184">
        <f>IF(N488="snížená",J488,0)</f>
        <v>0</v>
      </c>
      <c r="BG488" s="184">
        <f>IF(N488="zákl. přenesená",J488,0)</f>
        <v>0</v>
      </c>
      <c r="BH488" s="184">
        <f>IF(N488="sníž. přenesená",J488,0)</f>
        <v>0</v>
      </c>
      <c r="BI488" s="184">
        <f>IF(N488="nulová",J488,0)</f>
        <v>0</v>
      </c>
      <c r="BJ488" s="19" t="s">
        <v>83</v>
      </c>
      <c r="BK488" s="184">
        <f>ROUND(I488*H488,2)</f>
        <v>0</v>
      </c>
      <c r="BL488" s="19" t="s">
        <v>149</v>
      </c>
      <c r="BM488" s="183" t="s">
        <v>833</v>
      </c>
    </row>
    <row r="489" s="13" customFormat="1">
      <c r="A489" s="13"/>
      <c r="B489" s="185"/>
      <c r="C489" s="13"/>
      <c r="D489" s="186" t="s">
        <v>156</v>
      </c>
      <c r="E489" s="187" t="s">
        <v>1</v>
      </c>
      <c r="F489" s="188" t="s">
        <v>834</v>
      </c>
      <c r="G489" s="13"/>
      <c r="H489" s="189">
        <v>23</v>
      </c>
      <c r="I489" s="190"/>
      <c r="J489" s="13"/>
      <c r="K489" s="13"/>
      <c r="L489" s="185"/>
      <c r="M489" s="191"/>
      <c r="N489" s="192"/>
      <c r="O489" s="192"/>
      <c r="P489" s="192"/>
      <c r="Q489" s="192"/>
      <c r="R489" s="192"/>
      <c r="S489" s="192"/>
      <c r="T489" s="193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187" t="s">
        <v>156</v>
      </c>
      <c r="AU489" s="187" t="s">
        <v>85</v>
      </c>
      <c r="AV489" s="13" t="s">
        <v>85</v>
      </c>
      <c r="AW489" s="13" t="s">
        <v>31</v>
      </c>
      <c r="AX489" s="13" t="s">
        <v>83</v>
      </c>
      <c r="AY489" s="187" t="s">
        <v>129</v>
      </c>
    </row>
    <row r="490" s="2" customFormat="1" ht="24.15" customHeight="1">
      <c r="A490" s="38"/>
      <c r="B490" s="171"/>
      <c r="C490" s="172" t="s">
        <v>835</v>
      </c>
      <c r="D490" s="172" t="s">
        <v>132</v>
      </c>
      <c r="E490" s="173" t="s">
        <v>836</v>
      </c>
      <c r="F490" s="174" t="s">
        <v>837</v>
      </c>
      <c r="G490" s="175" t="s">
        <v>205</v>
      </c>
      <c r="H490" s="176">
        <v>21</v>
      </c>
      <c r="I490" s="177"/>
      <c r="J490" s="178">
        <f>ROUND(I490*H490,2)</f>
        <v>0</v>
      </c>
      <c r="K490" s="174" t="s">
        <v>142</v>
      </c>
      <c r="L490" s="39"/>
      <c r="M490" s="179" t="s">
        <v>1</v>
      </c>
      <c r="N490" s="180" t="s">
        <v>40</v>
      </c>
      <c r="O490" s="77"/>
      <c r="P490" s="181">
        <f>O490*H490</f>
        <v>0</v>
      </c>
      <c r="Q490" s="181">
        <v>0</v>
      </c>
      <c r="R490" s="181">
        <f>Q490*H490</f>
        <v>0</v>
      </c>
      <c r="S490" s="181">
        <v>0</v>
      </c>
      <c r="T490" s="182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183" t="s">
        <v>149</v>
      </c>
      <c r="AT490" s="183" t="s">
        <v>132</v>
      </c>
      <c r="AU490" s="183" t="s">
        <v>85</v>
      </c>
      <c r="AY490" s="19" t="s">
        <v>129</v>
      </c>
      <c r="BE490" s="184">
        <f>IF(N490="základní",J490,0)</f>
        <v>0</v>
      </c>
      <c r="BF490" s="184">
        <f>IF(N490="snížená",J490,0)</f>
        <v>0</v>
      </c>
      <c r="BG490" s="184">
        <f>IF(N490="zákl. přenesená",J490,0)</f>
        <v>0</v>
      </c>
      <c r="BH490" s="184">
        <f>IF(N490="sníž. přenesená",J490,0)</f>
        <v>0</v>
      </c>
      <c r="BI490" s="184">
        <f>IF(N490="nulová",J490,0)</f>
        <v>0</v>
      </c>
      <c r="BJ490" s="19" t="s">
        <v>83</v>
      </c>
      <c r="BK490" s="184">
        <f>ROUND(I490*H490,2)</f>
        <v>0</v>
      </c>
      <c r="BL490" s="19" t="s">
        <v>149</v>
      </c>
      <c r="BM490" s="183" t="s">
        <v>838</v>
      </c>
    </row>
    <row r="491" s="13" customFormat="1">
      <c r="A491" s="13"/>
      <c r="B491" s="185"/>
      <c r="C491" s="13"/>
      <c r="D491" s="186" t="s">
        <v>156</v>
      </c>
      <c r="E491" s="187" t="s">
        <v>1</v>
      </c>
      <c r="F491" s="188" t="s">
        <v>839</v>
      </c>
      <c r="G491" s="13"/>
      <c r="H491" s="189">
        <v>21</v>
      </c>
      <c r="I491" s="190"/>
      <c r="J491" s="13"/>
      <c r="K491" s="13"/>
      <c r="L491" s="185"/>
      <c r="M491" s="191"/>
      <c r="N491" s="192"/>
      <c r="O491" s="192"/>
      <c r="P491" s="192"/>
      <c r="Q491" s="192"/>
      <c r="R491" s="192"/>
      <c r="S491" s="192"/>
      <c r="T491" s="193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187" t="s">
        <v>156</v>
      </c>
      <c r="AU491" s="187" t="s">
        <v>85</v>
      </c>
      <c r="AV491" s="13" t="s">
        <v>85</v>
      </c>
      <c r="AW491" s="13" t="s">
        <v>31</v>
      </c>
      <c r="AX491" s="13" t="s">
        <v>83</v>
      </c>
      <c r="AY491" s="187" t="s">
        <v>129</v>
      </c>
    </row>
    <row r="492" s="12" customFormat="1" ht="22.8" customHeight="1">
      <c r="A492" s="12"/>
      <c r="B492" s="158"/>
      <c r="C492" s="12"/>
      <c r="D492" s="159" t="s">
        <v>74</v>
      </c>
      <c r="E492" s="169" t="s">
        <v>840</v>
      </c>
      <c r="F492" s="169" t="s">
        <v>841</v>
      </c>
      <c r="G492" s="12"/>
      <c r="H492" s="12"/>
      <c r="I492" s="161"/>
      <c r="J492" s="170">
        <f>BK492</f>
        <v>0</v>
      </c>
      <c r="K492" s="12"/>
      <c r="L492" s="158"/>
      <c r="M492" s="163"/>
      <c r="N492" s="164"/>
      <c r="O492" s="164"/>
      <c r="P492" s="165">
        <f>SUM(P493:P525)</f>
        <v>0</v>
      </c>
      <c r="Q492" s="164"/>
      <c r="R492" s="165">
        <f>SUM(R493:R525)</f>
        <v>0</v>
      </c>
      <c r="S492" s="164"/>
      <c r="T492" s="166">
        <f>SUM(T493:T525)</f>
        <v>0</v>
      </c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R492" s="159" t="s">
        <v>83</v>
      </c>
      <c r="AT492" s="167" t="s">
        <v>74</v>
      </c>
      <c r="AU492" s="167" t="s">
        <v>83</v>
      </c>
      <c r="AY492" s="159" t="s">
        <v>129</v>
      </c>
      <c r="BK492" s="168">
        <f>SUM(BK493:BK525)</f>
        <v>0</v>
      </c>
    </row>
    <row r="493" s="2" customFormat="1" ht="24.15" customHeight="1">
      <c r="A493" s="38"/>
      <c r="B493" s="171"/>
      <c r="C493" s="172" t="s">
        <v>842</v>
      </c>
      <c r="D493" s="172" t="s">
        <v>132</v>
      </c>
      <c r="E493" s="173" t="s">
        <v>843</v>
      </c>
      <c r="F493" s="174" t="s">
        <v>844</v>
      </c>
      <c r="G493" s="175" t="s">
        <v>398</v>
      </c>
      <c r="H493" s="176">
        <v>825.11000000000001</v>
      </c>
      <c r="I493" s="177"/>
      <c r="J493" s="178">
        <f>ROUND(I493*H493,2)</f>
        <v>0</v>
      </c>
      <c r="K493" s="174" t="s">
        <v>142</v>
      </c>
      <c r="L493" s="39"/>
      <c r="M493" s="179" t="s">
        <v>1</v>
      </c>
      <c r="N493" s="180" t="s">
        <v>40</v>
      </c>
      <c r="O493" s="77"/>
      <c r="P493" s="181">
        <f>O493*H493</f>
        <v>0</v>
      </c>
      <c r="Q493" s="181">
        <v>0</v>
      </c>
      <c r="R493" s="181">
        <f>Q493*H493</f>
        <v>0</v>
      </c>
      <c r="S493" s="181">
        <v>0</v>
      </c>
      <c r="T493" s="182">
        <f>S493*H493</f>
        <v>0</v>
      </c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183" t="s">
        <v>149</v>
      </c>
      <c r="AT493" s="183" t="s">
        <v>132</v>
      </c>
      <c r="AU493" s="183" t="s">
        <v>85</v>
      </c>
      <c r="AY493" s="19" t="s">
        <v>129</v>
      </c>
      <c r="BE493" s="184">
        <f>IF(N493="základní",J493,0)</f>
        <v>0</v>
      </c>
      <c r="BF493" s="184">
        <f>IF(N493="snížená",J493,0)</f>
        <v>0</v>
      </c>
      <c r="BG493" s="184">
        <f>IF(N493="zákl. přenesená",J493,0)</f>
        <v>0</v>
      </c>
      <c r="BH493" s="184">
        <f>IF(N493="sníž. přenesená",J493,0)</f>
        <v>0</v>
      </c>
      <c r="BI493" s="184">
        <f>IF(N493="nulová",J493,0)</f>
        <v>0</v>
      </c>
      <c r="BJ493" s="19" t="s">
        <v>83</v>
      </c>
      <c r="BK493" s="184">
        <f>ROUND(I493*H493,2)</f>
        <v>0</v>
      </c>
      <c r="BL493" s="19" t="s">
        <v>149</v>
      </c>
      <c r="BM493" s="183" t="s">
        <v>845</v>
      </c>
    </row>
    <row r="494" s="13" customFormat="1">
      <c r="A494" s="13"/>
      <c r="B494" s="185"/>
      <c r="C494" s="13"/>
      <c r="D494" s="186" t="s">
        <v>156</v>
      </c>
      <c r="E494" s="187" t="s">
        <v>1</v>
      </c>
      <c r="F494" s="188" t="s">
        <v>846</v>
      </c>
      <c r="G494" s="13"/>
      <c r="H494" s="189">
        <v>501.85000000000002</v>
      </c>
      <c r="I494" s="190"/>
      <c r="J494" s="13"/>
      <c r="K494" s="13"/>
      <c r="L494" s="185"/>
      <c r="M494" s="191"/>
      <c r="N494" s="192"/>
      <c r="O494" s="192"/>
      <c r="P494" s="192"/>
      <c r="Q494" s="192"/>
      <c r="R494" s="192"/>
      <c r="S494" s="192"/>
      <c r="T494" s="193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187" t="s">
        <v>156</v>
      </c>
      <c r="AU494" s="187" t="s">
        <v>85</v>
      </c>
      <c r="AV494" s="13" t="s">
        <v>85</v>
      </c>
      <c r="AW494" s="13" t="s">
        <v>31</v>
      </c>
      <c r="AX494" s="13" t="s">
        <v>75</v>
      </c>
      <c r="AY494" s="187" t="s">
        <v>129</v>
      </c>
    </row>
    <row r="495" s="13" customFormat="1">
      <c r="A495" s="13"/>
      <c r="B495" s="185"/>
      <c r="C495" s="13"/>
      <c r="D495" s="186" t="s">
        <v>156</v>
      </c>
      <c r="E495" s="187" t="s">
        <v>1</v>
      </c>
      <c r="F495" s="188" t="s">
        <v>847</v>
      </c>
      <c r="G495" s="13"/>
      <c r="H495" s="189">
        <v>144</v>
      </c>
      <c r="I495" s="190"/>
      <c r="J495" s="13"/>
      <c r="K495" s="13"/>
      <c r="L495" s="185"/>
      <c r="M495" s="191"/>
      <c r="N495" s="192"/>
      <c r="O495" s="192"/>
      <c r="P495" s="192"/>
      <c r="Q495" s="192"/>
      <c r="R495" s="192"/>
      <c r="S495" s="192"/>
      <c r="T495" s="19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187" t="s">
        <v>156</v>
      </c>
      <c r="AU495" s="187" t="s">
        <v>85</v>
      </c>
      <c r="AV495" s="13" t="s">
        <v>85</v>
      </c>
      <c r="AW495" s="13" t="s">
        <v>31</v>
      </c>
      <c r="AX495" s="13" t="s">
        <v>75</v>
      </c>
      <c r="AY495" s="187" t="s">
        <v>129</v>
      </c>
    </row>
    <row r="496" s="16" customFormat="1">
      <c r="A496" s="16"/>
      <c r="B496" s="217"/>
      <c r="C496" s="16"/>
      <c r="D496" s="186" t="s">
        <v>156</v>
      </c>
      <c r="E496" s="218" t="s">
        <v>1</v>
      </c>
      <c r="F496" s="219" t="s">
        <v>233</v>
      </c>
      <c r="G496" s="16"/>
      <c r="H496" s="220">
        <v>645.85000000000002</v>
      </c>
      <c r="I496" s="221"/>
      <c r="J496" s="16"/>
      <c r="K496" s="16"/>
      <c r="L496" s="217"/>
      <c r="M496" s="222"/>
      <c r="N496" s="223"/>
      <c r="O496" s="223"/>
      <c r="P496" s="223"/>
      <c r="Q496" s="223"/>
      <c r="R496" s="223"/>
      <c r="S496" s="223"/>
      <c r="T496" s="224"/>
      <c r="U496" s="16"/>
      <c r="V496" s="16"/>
      <c r="W496" s="16"/>
      <c r="X496" s="16"/>
      <c r="Y496" s="16"/>
      <c r="Z496" s="16"/>
      <c r="AA496" s="16"/>
      <c r="AB496" s="16"/>
      <c r="AC496" s="16"/>
      <c r="AD496" s="16"/>
      <c r="AE496" s="16"/>
      <c r="AT496" s="218" t="s">
        <v>156</v>
      </c>
      <c r="AU496" s="218" t="s">
        <v>85</v>
      </c>
      <c r="AV496" s="16" t="s">
        <v>146</v>
      </c>
      <c r="AW496" s="16" t="s">
        <v>31</v>
      </c>
      <c r="AX496" s="16" t="s">
        <v>75</v>
      </c>
      <c r="AY496" s="218" t="s">
        <v>129</v>
      </c>
    </row>
    <row r="497" s="13" customFormat="1">
      <c r="A497" s="13"/>
      <c r="B497" s="185"/>
      <c r="C497" s="13"/>
      <c r="D497" s="186" t="s">
        <v>156</v>
      </c>
      <c r="E497" s="187" t="s">
        <v>1</v>
      </c>
      <c r="F497" s="188" t="s">
        <v>848</v>
      </c>
      <c r="G497" s="13"/>
      <c r="H497" s="189">
        <v>28.960000000000001</v>
      </c>
      <c r="I497" s="190"/>
      <c r="J497" s="13"/>
      <c r="K497" s="13"/>
      <c r="L497" s="185"/>
      <c r="M497" s="191"/>
      <c r="N497" s="192"/>
      <c r="O497" s="192"/>
      <c r="P497" s="192"/>
      <c r="Q497" s="192"/>
      <c r="R497" s="192"/>
      <c r="S497" s="192"/>
      <c r="T497" s="193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187" t="s">
        <v>156</v>
      </c>
      <c r="AU497" s="187" t="s">
        <v>85</v>
      </c>
      <c r="AV497" s="13" t="s">
        <v>85</v>
      </c>
      <c r="AW497" s="13" t="s">
        <v>31</v>
      </c>
      <c r="AX497" s="13" t="s">
        <v>75</v>
      </c>
      <c r="AY497" s="187" t="s">
        <v>129</v>
      </c>
    </row>
    <row r="498" s="13" customFormat="1">
      <c r="A498" s="13"/>
      <c r="B498" s="185"/>
      <c r="C498" s="13"/>
      <c r="D498" s="186" t="s">
        <v>156</v>
      </c>
      <c r="E498" s="187" t="s">
        <v>1</v>
      </c>
      <c r="F498" s="188" t="s">
        <v>849</v>
      </c>
      <c r="G498" s="13"/>
      <c r="H498" s="189">
        <v>150.30000000000001</v>
      </c>
      <c r="I498" s="190"/>
      <c r="J498" s="13"/>
      <c r="K498" s="13"/>
      <c r="L498" s="185"/>
      <c r="M498" s="191"/>
      <c r="N498" s="192"/>
      <c r="O498" s="192"/>
      <c r="P498" s="192"/>
      <c r="Q498" s="192"/>
      <c r="R498" s="192"/>
      <c r="S498" s="192"/>
      <c r="T498" s="193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187" t="s">
        <v>156</v>
      </c>
      <c r="AU498" s="187" t="s">
        <v>85</v>
      </c>
      <c r="AV498" s="13" t="s">
        <v>85</v>
      </c>
      <c r="AW498" s="13" t="s">
        <v>31</v>
      </c>
      <c r="AX498" s="13" t="s">
        <v>75</v>
      </c>
      <c r="AY498" s="187" t="s">
        <v>129</v>
      </c>
    </row>
    <row r="499" s="16" customFormat="1">
      <c r="A499" s="16"/>
      <c r="B499" s="217"/>
      <c r="C499" s="16"/>
      <c r="D499" s="186" t="s">
        <v>156</v>
      </c>
      <c r="E499" s="218" t="s">
        <v>1</v>
      </c>
      <c r="F499" s="219" t="s">
        <v>233</v>
      </c>
      <c r="G499" s="16"/>
      <c r="H499" s="220">
        <v>179.25999999999999</v>
      </c>
      <c r="I499" s="221"/>
      <c r="J499" s="16"/>
      <c r="K499" s="16"/>
      <c r="L499" s="217"/>
      <c r="M499" s="222"/>
      <c r="N499" s="223"/>
      <c r="O499" s="223"/>
      <c r="P499" s="223"/>
      <c r="Q499" s="223"/>
      <c r="R499" s="223"/>
      <c r="S499" s="223"/>
      <c r="T499" s="224"/>
      <c r="U499" s="16"/>
      <c r="V499" s="16"/>
      <c r="W499" s="16"/>
      <c r="X499" s="16"/>
      <c r="Y499" s="16"/>
      <c r="Z499" s="16"/>
      <c r="AA499" s="16"/>
      <c r="AB499" s="16"/>
      <c r="AC499" s="16"/>
      <c r="AD499" s="16"/>
      <c r="AE499" s="16"/>
      <c r="AT499" s="218" t="s">
        <v>156</v>
      </c>
      <c r="AU499" s="218" t="s">
        <v>85</v>
      </c>
      <c r="AV499" s="16" t="s">
        <v>146</v>
      </c>
      <c r="AW499" s="16" t="s">
        <v>31</v>
      </c>
      <c r="AX499" s="16" t="s">
        <v>75</v>
      </c>
      <c r="AY499" s="218" t="s">
        <v>129</v>
      </c>
    </row>
    <row r="500" s="14" customFormat="1">
      <c r="A500" s="14"/>
      <c r="B500" s="202"/>
      <c r="C500" s="14"/>
      <c r="D500" s="186" t="s">
        <v>156</v>
      </c>
      <c r="E500" s="203" t="s">
        <v>1</v>
      </c>
      <c r="F500" s="204" t="s">
        <v>219</v>
      </c>
      <c r="G500" s="14"/>
      <c r="H500" s="205">
        <v>825.11000000000001</v>
      </c>
      <c r="I500" s="206"/>
      <c r="J500" s="14"/>
      <c r="K500" s="14"/>
      <c r="L500" s="202"/>
      <c r="M500" s="207"/>
      <c r="N500" s="208"/>
      <c r="O500" s="208"/>
      <c r="P500" s="208"/>
      <c r="Q500" s="208"/>
      <c r="R500" s="208"/>
      <c r="S500" s="208"/>
      <c r="T500" s="209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03" t="s">
        <v>156</v>
      </c>
      <c r="AU500" s="203" t="s">
        <v>85</v>
      </c>
      <c r="AV500" s="14" t="s">
        <v>149</v>
      </c>
      <c r="AW500" s="14" t="s">
        <v>31</v>
      </c>
      <c r="AX500" s="14" t="s">
        <v>83</v>
      </c>
      <c r="AY500" s="203" t="s">
        <v>129</v>
      </c>
    </row>
    <row r="501" s="2" customFormat="1" ht="16.5" customHeight="1">
      <c r="A501" s="38"/>
      <c r="B501" s="171"/>
      <c r="C501" s="172" t="s">
        <v>850</v>
      </c>
      <c r="D501" s="172" t="s">
        <v>132</v>
      </c>
      <c r="E501" s="173" t="s">
        <v>851</v>
      </c>
      <c r="F501" s="174" t="s">
        <v>852</v>
      </c>
      <c r="G501" s="175" t="s">
        <v>398</v>
      </c>
      <c r="H501" s="176">
        <v>6900.5299999999997</v>
      </c>
      <c r="I501" s="177"/>
      <c r="J501" s="178">
        <f>ROUND(I501*H501,2)</f>
        <v>0</v>
      </c>
      <c r="K501" s="174" t="s">
        <v>142</v>
      </c>
      <c r="L501" s="39"/>
      <c r="M501" s="179" t="s">
        <v>1</v>
      </c>
      <c r="N501" s="180" t="s">
        <v>40</v>
      </c>
      <c r="O501" s="77"/>
      <c r="P501" s="181">
        <f>O501*H501</f>
        <v>0</v>
      </c>
      <c r="Q501" s="181">
        <v>0</v>
      </c>
      <c r="R501" s="181">
        <f>Q501*H501</f>
        <v>0</v>
      </c>
      <c r="S501" s="181">
        <v>0</v>
      </c>
      <c r="T501" s="182">
        <f>S501*H501</f>
        <v>0</v>
      </c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R501" s="183" t="s">
        <v>149</v>
      </c>
      <c r="AT501" s="183" t="s">
        <v>132</v>
      </c>
      <c r="AU501" s="183" t="s">
        <v>85</v>
      </c>
      <c r="AY501" s="19" t="s">
        <v>129</v>
      </c>
      <c r="BE501" s="184">
        <f>IF(N501="základní",J501,0)</f>
        <v>0</v>
      </c>
      <c r="BF501" s="184">
        <f>IF(N501="snížená",J501,0)</f>
        <v>0</v>
      </c>
      <c r="BG501" s="184">
        <f>IF(N501="zákl. přenesená",J501,0)</f>
        <v>0</v>
      </c>
      <c r="BH501" s="184">
        <f>IF(N501="sníž. přenesená",J501,0)</f>
        <v>0</v>
      </c>
      <c r="BI501" s="184">
        <f>IF(N501="nulová",J501,0)</f>
        <v>0</v>
      </c>
      <c r="BJ501" s="19" t="s">
        <v>83</v>
      </c>
      <c r="BK501" s="184">
        <f>ROUND(I501*H501,2)</f>
        <v>0</v>
      </c>
      <c r="BL501" s="19" t="s">
        <v>149</v>
      </c>
      <c r="BM501" s="183" t="s">
        <v>853</v>
      </c>
    </row>
    <row r="502" s="15" customFormat="1">
      <c r="A502" s="15"/>
      <c r="B502" s="210"/>
      <c r="C502" s="15"/>
      <c r="D502" s="186" t="s">
        <v>156</v>
      </c>
      <c r="E502" s="211" t="s">
        <v>1</v>
      </c>
      <c r="F502" s="212" t="s">
        <v>854</v>
      </c>
      <c r="G502" s="15"/>
      <c r="H502" s="211" t="s">
        <v>1</v>
      </c>
      <c r="I502" s="213"/>
      <c r="J502" s="15"/>
      <c r="K502" s="15"/>
      <c r="L502" s="210"/>
      <c r="M502" s="214"/>
      <c r="N502" s="215"/>
      <c r="O502" s="215"/>
      <c r="P502" s="215"/>
      <c r="Q502" s="215"/>
      <c r="R502" s="215"/>
      <c r="S502" s="215"/>
      <c r="T502" s="216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T502" s="211" t="s">
        <v>156</v>
      </c>
      <c r="AU502" s="211" t="s">
        <v>85</v>
      </c>
      <c r="AV502" s="15" t="s">
        <v>83</v>
      </c>
      <c r="AW502" s="15" t="s">
        <v>31</v>
      </c>
      <c r="AX502" s="15" t="s">
        <v>75</v>
      </c>
      <c r="AY502" s="211" t="s">
        <v>129</v>
      </c>
    </row>
    <row r="503" s="13" customFormat="1">
      <c r="A503" s="13"/>
      <c r="B503" s="185"/>
      <c r="C503" s="13"/>
      <c r="D503" s="186" t="s">
        <v>156</v>
      </c>
      <c r="E503" s="187" t="s">
        <v>1</v>
      </c>
      <c r="F503" s="188" t="s">
        <v>846</v>
      </c>
      <c r="G503" s="13"/>
      <c r="H503" s="189">
        <v>501.85000000000002</v>
      </c>
      <c r="I503" s="190"/>
      <c r="J503" s="13"/>
      <c r="K503" s="13"/>
      <c r="L503" s="185"/>
      <c r="M503" s="191"/>
      <c r="N503" s="192"/>
      <c r="O503" s="192"/>
      <c r="P503" s="192"/>
      <c r="Q503" s="192"/>
      <c r="R503" s="192"/>
      <c r="S503" s="192"/>
      <c r="T503" s="193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187" t="s">
        <v>156</v>
      </c>
      <c r="AU503" s="187" t="s">
        <v>85</v>
      </c>
      <c r="AV503" s="13" t="s">
        <v>85</v>
      </c>
      <c r="AW503" s="13" t="s">
        <v>31</v>
      </c>
      <c r="AX503" s="13" t="s">
        <v>75</v>
      </c>
      <c r="AY503" s="187" t="s">
        <v>129</v>
      </c>
    </row>
    <row r="504" s="13" customFormat="1">
      <c r="A504" s="13"/>
      <c r="B504" s="185"/>
      <c r="C504" s="13"/>
      <c r="D504" s="186" t="s">
        <v>156</v>
      </c>
      <c r="E504" s="187" t="s">
        <v>1</v>
      </c>
      <c r="F504" s="188" t="s">
        <v>855</v>
      </c>
      <c r="G504" s="13"/>
      <c r="H504" s="189">
        <v>28.960000000000001</v>
      </c>
      <c r="I504" s="190"/>
      <c r="J504" s="13"/>
      <c r="K504" s="13"/>
      <c r="L504" s="185"/>
      <c r="M504" s="191"/>
      <c r="N504" s="192"/>
      <c r="O504" s="192"/>
      <c r="P504" s="192"/>
      <c r="Q504" s="192"/>
      <c r="R504" s="192"/>
      <c r="S504" s="192"/>
      <c r="T504" s="193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187" t="s">
        <v>156</v>
      </c>
      <c r="AU504" s="187" t="s">
        <v>85</v>
      </c>
      <c r="AV504" s="13" t="s">
        <v>85</v>
      </c>
      <c r="AW504" s="13" t="s">
        <v>31</v>
      </c>
      <c r="AX504" s="13" t="s">
        <v>75</v>
      </c>
      <c r="AY504" s="187" t="s">
        <v>129</v>
      </c>
    </row>
    <row r="505" s="14" customFormat="1">
      <c r="A505" s="14"/>
      <c r="B505" s="202"/>
      <c r="C505" s="14"/>
      <c r="D505" s="186" t="s">
        <v>156</v>
      </c>
      <c r="E505" s="203" t="s">
        <v>1</v>
      </c>
      <c r="F505" s="204" t="s">
        <v>219</v>
      </c>
      <c r="G505" s="14"/>
      <c r="H505" s="205">
        <v>530.80999999999995</v>
      </c>
      <c r="I505" s="206"/>
      <c r="J505" s="14"/>
      <c r="K505" s="14"/>
      <c r="L505" s="202"/>
      <c r="M505" s="207"/>
      <c r="N505" s="208"/>
      <c r="O505" s="208"/>
      <c r="P505" s="208"/>
      <c r="Q505" s="208"/>
      <c r="R505" s="208"/>
      <c r="S505" s="208"/>
      <c r="T505" s="209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03" t="s">
        <v>156</v>
      </c>
      <c r="AU505" s="203" t="s">
        <v>85</v>
      </c>
      <c r="AV505" s="14" t="s">
        <v>149</v>
      </c>
      <c r="AW505" s="14" t="s">
        <v>31</v>
      </c>
      <c r="AX505" s="14" t="s">
        <v>75</v>
      </c>
      <c r="AY505" s="203" t="s">
        <v>129</v>
      </c>
    </row>
    <row r="506" s="13" customFormat="1">
      <c r="A506" s="13"/>
      <c r="B506" s="185"/>
      <c r="C506" s="13"/>
      <c r="D506" s="186" t="s">
        <v>156</v>
      </c>
      <c r="E506" s="187" t="s">
        <v>1</v>
      </c>
      <c r="F506" s="188" t="s">
        <v>856</v>
      </c>
      <c r="G506" s="13"/>
      <c r="H506" s="189">
        <v>6900.5299999999997</v>
      </c>
      <c r="I506" s="190"/>
      <c r="J506" s="13"/>
      <c r="K506" s="13"/>
      <c r="L506" s="185"/>
      <c r="M506" s="191"/>
      <c r="N506" s="192"/>
      <c r="O506" s="192"/>
      <c r="P506" s="192"/>
      <c r="Q506" s="192"/>
      <c r="R506" s="192"/>
      <c r="S506" s="192"/>
      <c r="T506" s="193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187" t="s">
        <v>156</v>
      </c>
      <c r="AU506" s="187" t="s">
        <v>85</v>
      </c>
      <c r="AV506" s="13" t="s">
        <v>85</v>
      </c>
      <c r="AW506" s="13" t="s">
        <v>31</v>
      </c>
      <c r="AX506" s="13" t="s">
        <v>83</v>
      </c>
      <c r="AY506" s="187" t="s">
        <v>129</v>
      </c>
    </row>
    <row r="507" s="2" customFormat="1" ht="16.5" customHeight="1">
      <c r="A507" s="38"/>
      <c r="B507" s="171"/>
      <c r="C507" s="172" t="s">
        <v>857</v>
      </c>
      <c r="D507" s="172" t="s">
        <v>132</v>
      </c>
      <c r="E507" s="173" t="s">
        <v>858</v>
      </c>
      <c r="F507" s="174" t="s">
        <v>852</v>
      </c>
      <c r="G507" s="175" t="s">
        <v>398</v>
      </c>
      <c r="H507" s="176">
        <v>601.20000000000005</v>
      </c>
      <c r="I507" s="177"/>
      <c r="J507" s="178">
        <f>ROUND(I507*H507,2)</f>
        <v>0</v>
      </c>
      <c r="K507" s="174" t="s">
        <v>142</v>
      </c>
      <c r="L507" s="39"/>
      <c r="M507" s="179" t="s">
        <v>1</v>
      </c>
      <c r="N507" s="180" t="s">
        <v>40</v>
      </c>
      <c r="O507" s="77"/>
      <c r="P507" s="181">
        <f>O507*H507</f>
        <v>0</v>
      </c>
      <c r="Q507" s="181">
        <v>0</v>
      </c>
      <c r="R507" s="181">
        <f>Q507*H507</f>
        <v>0</v>
      </c>
      <c r="S507" s="181">
        <v>0</v>
      </c>
      <c r="T507" s="182">
        <f>S507*H507</f>
        <v>0</v>
      </c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R507" s="183" t="s">
        <v>149</v>
      </c>
      <c r="AT507" s="183" t="s">
        <v>132</v>
      </c>
      <c r="AU507" s="183" t="s">
        <v>85</v>
      </c>
      <c r="AY507" s="19" t="s">
        <v>129</v>
      </c>
      <c r="BE507" s="184">
        <f>IF(N507="základní",J507,0)</f>
        <v>0</v>
      </c>
      <c r="BF507" s="184">
        <f>IF(N507="snížená",J507,0)</f>
        <v>0</v>
      </c>
      <c r="BG507" s="184">
        <f>IF(N507="zákl. přenesená",J507,0)</f>
        <v>0</v>
      </c>
      <c r="BH507" s="184">
        <f>IF(N507="sníž. přenesená",J507,0)</f>
        <v>0</v>
      </c>
      <c r="BI507" s="184">
        <f>IF(N507="nulová",J507,0)</f>
        <v>0</v>
      </c>
      <c r="BJ507" s="19" t="s">
        <v>83</v>
      </c>
      <c r="BK507" s="184">
        <f>ROUND(I507*H507,2)</f>
        <v>0</v>
      </c>
      <c r="BL507" s="19" t="s">
        <v>149</v>
      </c>
      <c r="BM507" s="183" t="s">
        <v>859</v>
      </c>
    </row>
    <row r="508" s="15" customFormat="1">
      <c r="A508" s="15"/>
      <c r="B508" s="210"/>
      <c r="C508" s="15"/>
      <c r="D508" s="186" t="s">
        <v>156</v>
      </c>
      <c r="E508" s="211" t="s">
        <v>1</v>
      </c>
      <c r="F508" s="212" t="s">
        <v>860</v>
      </c>
      <c r="G508" s="15"/>
      <c r="H508" s="211" t="s">
        <v>1</v>
      </c>
      <c r="I508" s="213"/>
      <c r="J508" s="15"/>
      <c r="K508" s="15"/>
      <c r="L508" s="210"/>
      <c r="M508" s="214"/>
      <c r="N508" s="215"/>
      <c r="O508" s="215"/>
      <c r="P508" s="215"/>
      <c r="Q508" s="215"/>
      <c r="R508" s="215"/>
      <c r="S508" s="215"/>
      <c r="T508" s="216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11" t="s">
        <v>156</v>
      </c>
      <c r="AU508" s="211" t="s">
        <v>85</v>
      </c>
      <c r="AV508" s="15" t="s">
        <v>83</v>
      </c>
      <c r="AW508" s="15" t="s">
        <v>31</v>
      </c>
      <c r="AX508" s="15" t="s">
        <v>75</v>
      </c>
      <c r="AY508" s="211" t="s">
        <v>129</v>
      </c>
    </row>
    <row r="509" s="13" customFormat="1">
      <c r="A509" s="13"/>
      <c r="B509" s="185"/>
      <c r="C509" s="13"/>
      <c r="D509" s="186" t="s">
        <v>156</v>
      </c>
      <c r="E509" s="187" t="s">
        <v>1</v>
      </c>
      <c r="F509" s="188" t="s">
        <v>861</v>
      </c>
      <c r="G509" s="13"/>
      <c r="H509" s="189">
        <v>601.20000000000005</v>
      </c>
      <c r="I509" s="190"/>
      <c r="J509" s="13"/>
      <c r="K509" s="13"/>
      <c r="L509" s="185"/>
      <c r="M509" s="191"/>
      <c r="N509" s="192"/>
      <c r="O509" s="192"/>
      <c r="P509" s="192"/>
      <c r="Q509" s="192"/>
      <c r="R509" s="192"/>
      <c r="S509" s="192"/>
      <c r="T509" s="193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187" t="s">
        <v>156</v>
      </c>
      <c r="AU509" s="187" t="s">
        <v>85</v>
      </c>
      <c r="AV509" s="13" t="s">
        <v>85</v>
      </c>
      <c r="AW509" s="13" t="s">
        <v>31</v>
      </c>
      <c r="AX509" s="13" t="s">
        <v>83</v>
      </c>
      <c r="AY509" s="187" t="s">
        <v>129</v>
      </c>
    </row>
    <row r="510" s="2" customFormat="1" ht="24.15" customHeight="1">
      <c r="A510" s="38"/>
      <c r="B510" s="171"/>
      <c r="C510" s="172" t="s">
        <v>862</v>
      </c>
      <c r="D510" s="172" t="s">
        <v>132</v>
      </c>
      <c r="E510" s="173" t="s">
        <v>863</v>
      </c>
      <c r="F510" s="174" t="s">
        <v>864</v>
      </c>
      <c r="G510" s="175" t="s">
        <v>398</v>
      </c>
      <c r="H510" s="176">
        <v>591.73000000000002</v>
      </c>
      <c r="I510" s="177"/>
      <c r="J510" s="178">
        <f>ROUND(I510*H510,2)</f>
        <v>0</v>
      </c>
      <c r="K510" s="174" t="s">
        <v>142</v>
      </c>
      <c r="L510" s="39"/>
      <c r="M510" s="179" t="s">
        <v>1</v>
      </c>
      <c r="N510" s="180" t="s">
        <v>40</v>
      </c>
      <c r="O510" s="77"/>
      <c r="P510" s="181">
        <f>O510*H510</f>
        <v>0</v>
      </c>
      <c r="Q510" s="181">
        <v>0</v>
      </c>
      <c r="R510" s="181">
        <f>Q510*H510</f>
        <v>0</v>
      </c>
      <c r="S510" s="181">
        <v>0</v>
      </c>
      <c r="T510" s="182">
        <f>S510*H510</f>
        <v>0</v>
      </c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R510" s="183" t="s">
        <v>149</v>
      </c>
      <c r="AT510" s="183" t="s">
        <v>132</v>
      </c>
      <c r="AU510" s="183" t="s">
        <v>85</v>
      </c>
      <c r="AY510" s="19" t="s">
        <v>129</v>
      </c>
      <c r="BE510" s="184">
        <f>IF(N510="základní",J510,0)</f>
        <v>0</v>
      </c>
      <c r="BF510" s="184">
        <f>IF(N510="snížená",J510,0)</f>
        <v>0</v>
      </c>
      <c r="BG510" s="184">
        <f>IF(N510="zákl. přenesená",J510,0)</f>
        <v>0</v>
      </c>
      <c r="BH510" s="184">
        <f>IF(N510="sníž. přenesená",J510,0)</f>
        <v>0</v>
      </c>
      <c r="BI510" s="184">
        <f>IF(N510="nulová",J510,0)</f>
        <v>0</v>
      </c>
      <c r="BJ510" s="19" t="s">
        <v>83</v>
      </c>
      <c r="BK510" s="184">
        <f>ROUND(I510*H510,2)</f>
        <v>0</v>
      </c>
      <c r="BL510" s="19" t="s">
        <v>149</v>
      </c>
      <c r="BM510" s="183" t="s">
        <v>865</v>
      </c>
    </row>
    <row r="511" s="13" customFormat="1">
      <c r="A511" s="13"/>
      <c r="B511" s="185"/>
      <c r="C511" s="13"/>
      <c r="D511" s="186" t="s">
        <v>156</v>
      </c>
      <c r="E511" s="187" t="s">
        <v>1</v>
      </c>
      <c r="F511" s="188" t="s">
        <v>866</v>
      </c>
      <c r="G511" s="13"/>
      <c r="H511" s="189">
        <v>227.81999999999999</v>
      </c>
      <c r="I511" s="190"/>
      <c r="J511" s="13"/>
      <c r="K511" s="13"/>
      <c r="L511" s="185"/>
      <c r="M511" s="191"/>
      <c r="N511" s="192"/>
      <c r="O511" s="192"/>
      <c r="P511" s="192"/>
      <c r="Q511" s="192"/>
      <c r="R511" s="192"/>
      <c r="S511" s="192"/>
      <c r="T511" s="193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187" t="s">
        <v>156</v>
      </c>
      <c r="AU511" s="187" t="s">
        <v>85</v>
      </c>
      <c r="AV511" s="13" t="s">
        <v>85</v>
      </c>
      <c r="AW511" s="13" t="s">
        <v>31</v>
      </c>
      <c r="AX511" s="13" t="s">
        <v>75</v>
      </c>
      <c r="AY511" s="187" t="s">
        <v>129</v>
      </c>
    </row>
    <row r="512" s="13" customFormat="1">
      <c r="A512" s="13"/>
      <c r="B512" s="185"/>
      <c r="C512" s="13"/>
      <c r="D512" s="186" t="s">
        <v>156</v>
      </c>
      <c r="E512" s="187" t="s">
        <v>1</v>
      </c>
      <c r="F512" s="188" t="s">
        <v>867</v>
      </c>
      <c r="G512" s="13"/>
      <c r="H512" s="189">
        <v>7.8799999999999999</v>
      </c>
      <c r="I512" s="190"/>
      <c r="J512" s="13"/>
      <c r="K512" s="13"/>
      <c r="L512" s="185"/>
      <c r="M512" s="191"/>
      <c r="N512" s="192"/>
      <c r="O512" s="192"/>
      <c r="P512" s="192"/>
      <c r="Q512" s="192"/>
      <c r="R512" s="192"/>
      <c r="S512" s="192"/>
      <c r="T512" s="193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187" t="s">
        <v>156</v>
      </c>
      <c r="AU512" s="187" t="s">
        <v>85</v>
      </c>
      <c r="AV512" s="13" t="s">
        <v>85</v>
      </c>
      <c r="AW512" s="13" t="s">
        <v>31</v>
      </c>
      <c r="AX512" s="13" t="s">
        <v>75</v>
      </c>
      <c r="AY512" s="187" t="s">
        <v>129</v>
      </c>
    </row>
    <row r="513" s="13" customFormat="1">
      <c r="A513" s="13"/>
      <c r="B513" s="185"/>
      <c r="C513" s="13"/>
      <c r="D513" s="186" t="s">
        <v>156</v>
      </c>
      <c r="E513" s="187" t="s">
        <v>1</v>
      </c>
      <c r="F513" s="188" t="s">
        <v>868</v>
      </c>
      <c r="G513" s="13"/>
      <c r="H513" s="189">
        <v>356.02999999999997</v>
      </c>
      <c r="I513" s="190"/>
      <c r="J513" s="13"/>
      <c r="K513" s="13"/>
      <c r="L513" s="185"/>
      <c r="M513" s="191"/>
      <c r="N513" s="192"/>
      <c r="O513" s="192"/>
      <c r="P513" s="192"/>
      <c r="Q513" s="192"/>
      <c r="R513" s="192"/>
      <c r="S513" s="192"/>
      <c r="T513" s="193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187" t="s">
        <v>156</v>
      </c>
      <c r="AU513" s="187" t="s">
        <v>85</v>
      </c>
      <c r="AV513" s="13" t="s">
        <v>85</v>
      </c>
      <c r="AW513" s="13" t="s">
        <v>31</v>
      </c>
      <c r="AX513" s="13" t="s">
        <v>75</v>
      </c>
      <c r="AY513" s="187" t="s">
        <v>129</v>
      </c>
    </row>
    <row r="514" s="14" customFormat="1">
      <c r="A514" s="14"/>
      <c r="B514" s="202"/>
      <c r="C514" s="14"/>
      <c r="D514" s="186" t="s">
        <v>156</v>
      </c>
      <c r="E514" s="203" t="s">
        <v>1</v>
      </c>
      <c r="F514" s="204" t="s">
        <v>219</v>
      </c>
      <c r="G514" s="14"/>
      <c r="H514" s="205">
        <v>591.73000000000002</v>
      </c>
      <c r="I514" s="206"/>
      <c r="J514" s="14"/>
      <c r="K514" s="14"/>
      <c r="L514" s="202"/>
      <c r="M514" s="207"/>
      <c r="N514" s="208"/>
      <c r="O514" s="208"/>
      <c r="P514" s="208"/>
      <c r="Q514" s="208"/>
      <c r="R514" s="208"/>
      <c r="S514" s="208"/>
      <c r="T514" s="209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03" t="s">
        <v>156</v>
      </c>
      <c r="AU514" s="203" t="s">
        <v>85</v>
      </c>
      <c r="AV514" s="14" t="s">
        <v>149</v>
      </c>
      <c r="AW514" s="14" t="s">
        <v>31</v>
      </c>
      <c r="AX514" s="14" t="s">
        <v>83</v>
      </c>
      <c r="AY514" s="203" t="s">
        <v>129</v>
      </c>
    </row>
    <row r="515" s="2" customFormat="1" ht="24.15" customHeight="1">
      <c r="A515" s="38"/>
      <c r="B515" s="171"/>
      <c r="C515" s="172" t="s">
        <v>869</v>
      </c>
      <c r="D515" s="172" t="s">
        <v>132</v>
      </c>
      <c r="E515" s="173" t="s">
        <v>870</v>
      </c>
      <c r="F515" s="174" t="s">
        <v>871</v>
      </c>
      <c r="G515" s="175" t="s">
        <v>398</v>
      </c>
      <c r="H515" s="176">
        <v>3309.7199999999998</v>
      </c>
      <c r="I515" s="177"/>
      <c r="J515" s="178">
        <f>ROUND(I515*H515,2)</f>
        <v>0</v>
      </c>
      <c r="K515" s="174" t="s">
        <v>142</v>
      </c>
      <c r="L515" s="39"/>
      <c r="M515" s="179" t="s">
        <v>1</v>
      </c>
      <c r="N515" s="180" t="s">
        <v>40</v>
      </c>
      <c r="O515" s="77"/>
      <c r="P515" s="181">
        <f>O515*H515</f>
        <v>0</v>
      </c>
      <c r="Q515" s="181">
        <v>0</v>
      </c>
      <c r="R515" s="181">
        <f>Q515*H515</f>
        <v>0</v>
      </c>
      <c r="S515" s="181">
        <v>0</v>
      </c>
      <c r="T515" s="182">
        <f>S515*H515</f>
        <v>0</v>
      </c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R515" s="183" t="s">
        <v>149</v>
      </c>
      <c r="AT515" s="183" t="s">
        <v>132</v>
      </c>
      <c r="AU515" s="183" t="s">
        <v>85</v>
      </c>
      <c r="AY515" s="19" t="s">
        <v>129</v>
      </c>
      <c r="BE515" s="184">
        <f>IF(N515="základní",J515,0)</f>
        <v>0</v>
      </c>
      <c r="BF515" s="184">
        <f>IF(N515="snížená",J515,0)</f>
        <v>0</v>
      </c>
      <c r="BG515" s="184">
        <f>IF(N515="zákl. přenesená",J515,0)</f>
        <v>0</v>
      </c>
      <c r="BH515" s="184">
        <f>IF(N515="sníž. přenesená",J515,0)</f>
        <v>0</v>
      </c>
      <c r="BI515" s="184">
        <f>IF(N515="nulová",J515,0)</f>
        <v>0</v>
      </c>
      <c r="BJ515" s="19" t="s">
        <v>83</v>
      </c>
      <c r="BK515" s="184">
        <f>ROUND(I515*H515,2)</f>
        <v>0</v>
      </c>
      <c r="BL515" s="19" t="s">
        <v>149</v>
      </c>
      <c r="BM515" s="183" t="s">
        <v>872</v>
      </c>
    </row>
    <row r="516" s="15" customFormat="1">
      <c r="A516" s="15"/>
      <c r="B516" s="210"/>
      <c r="C516" s="15"/>
      <c r="D516" s="186" t="s">
        <v>156</v>
      </c>
      <c r="E516" s="211" t="s">
        <v>1</v>
      </c>
      <c r="F516" s="212" t="s">
        <v>860</v>
      </c>
      <c r="G516" s="15"/>
      <c r="H516" s="211" t="s">
        <v>1</v>
      </c>
      <c r="I516" s="213"/>
      <c r="J516" s="15"/>
      <c r="K516" s="15"/>
      <c r="L516" s="210"/>
      <c r="M516" s="214"/>
      <c r="N516" s="215"/>
      <c r="O516" s="215"/>
      <c r="P516" s="215"/>
      <c r="Q516" s="215"/>
      <c r="R516" s="215"/>
      <c r="S516" s="215"/>
      <c r="T516" s="216"/>
      <c r="U516" s="15"/>
      <c r="V516" s="15"/>
      <c r="W516" s="15"/>
      <c r="X516" s="15"/>
      <c r="Y516" s="15"/>
      <c r="Z516" s="15"/>
      <c r="AA516" s="15"/>
      <c r="AB516" s="15"/>
      <c r="AC516" s="15"/>
      <c r="AD516" s="15"/>
      <c r="AE516" s="15"/>
      <c r="AT516" s="211" t="s">
        <v>156</v>
      </c>
      <c r="AU516" s="211" t="s">
        <v>85</v>
      </c>
      <c r="AV516" s="15" t="s">
        <v>83</v>
      </c>
      <c r="AW516" s="15" t="s">
        <v>31</v>
      </c>
      <c r="AX516" s="15" t="s">
        <v>75</v>
      </c>
      <c r="AY516" s="211" t="s">
        <v>129</v>
      </c>
    </row>
    <row r="517" s="13" customFormat="1">
      <c r="A517" s="13"/>
      <c r="B517" s="185"/>
      <c r="C517" s="13"/>
      <c r="D517" s="186" t="s">
        <v>156</v>
      </c>
      <c r="E517" s="187" t="s">
        <v>1</v>
      </c>
      <c r="F517" s="188" t="s">
        <v>873</v>
      </c>
      <c r="G517" s="13"/>
      <c r="H517" s="189">
        <v>3309.7199999999998</v>
      </c>
      <c r="I517" s="190"/>
      <c r="J517" s="13"/>
      <c r="K517" s="13"/>
      <c r="L517" s="185"/>
      <c r="M517" s="191"/>
      <c r="N517" s="192"/>
      <c r="O517" s="192"/>
      <c r="P517" s="192"/>
      <c r="Q517" s="192"/>
      <c r="R517" s="192"/>
      <c r="S517" s="192"/>
      <c r="T517" s="193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187" t="s">
        <v>156</v>
      </c>
      <c r="AU517" s="187" t="s">
        <v>85</v>
      </c>
      <c r="AV517" s="13" t="s">
        <v>85</v>
      </c>
      <c r="AW517" s="13" t="s">
        <v>31</v>
      </c>
      <c r="AX517" s="13" t="s">
        <v>83</v>
      </c>
      <c r="AY517" s="187" t="s">
        <v>129</v>
      </c>
    </row>
    <row r="518" s="2" customFormat="1" ht="24.15" customHeight="1">
      <c r="A518" s="38"/>
      <c r="B518" s="171"/>
      <c r="C518" s="172" t="s">
        <v>874</v>
      </c>
      <c r="D518" s="172" t="s">
        <v>132</v>
      </c>
      <c r="E518" s="173" t="s">
        <v>875</v>
      </c>
      <c r="F518" s="174" t="s">
        <v>876</v>
      </c>
      <c r="G518" s="175" t="s">
        <v>398</v>
      </c>
      <c r="H518" s="176">
        <v>825.11000000000001</v>
      </c>
      <c r="I518" s="177"/>
      <c r="J518" s="178">
        <f>ROUND(I518*H518,2)</f>
        <v>0</v>
      </c>
      <c r="K518" s="174" t="s">
        <v>142</v>
      </c>
      <c r="L518" s="39"/>
      <c r="M518" s="179" t="s">
        <v>1</v>
      </c>
      <c r="N518" s="180" t="s">
        <v>40</v>
      </c>
      <c r="O518" s="77"/>
      <c r="P518" s="181">
        <f>O518*H518</f>
        <v>0</v>
      </c>
      <c r="Q518" s="181">
        <v>0</v>
      </c>
      <c r="R518" s="181">
        <f>Q518*H518</f>
        <v>0</v>
      </c>
      <c r="S518" s="181">
        <v>0</v>
      </c>
      <c r="T518" s="182">
        <f>S518*H518</f>
        <v>0</v>
      </c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R518" s="183" t="s">
        <v>149</v>
      </c>
      <c r="AT518" s="183" t="s">
        <v>132</v>
      </c>
      <c r="AU518" s="183" t="s">
        <v>85</v>
      </c>
      <c r="AY518" s="19" t="s">
        <v>129</v>
      </c>
      <c r="BE518" s="184">
        <f>IF(N518="základní",J518,0)</f>
        <v>0</v>
      </c>
      <c r="BF518" s="184">
        <f>IF(N518="snížená",J518,0)</f>
        <v>0</v>
      </c>
      <c r="BG518" s="184">
        <f>IF(N518="zákl. přenesená",J518,0)</f>
        <v>0</v>
      </c>
      <c r="BH518" s="184">
        <f>IF(N518="sníž. přenesená",J518,0)</f>
        <v>0</v>
      </c>
      <c r="BI518" s="184">
        <f>IF(N518="nulová",J518,0)</f>
        <v>0</v>
      </c>
      <c r="BJ518" s="19" t="s">
        <v>83</v>
      </c>
      <c r="BK518" s="184">
        <f>ROUND(I518*H518,2)</f>
        <v>0</v>
      </c>
      <c r="BL518" s="19" t="s">
        <v>149</v>
      </c>
      <c r="BM518" s="183" t="s">
        <v>877</v>
      </c>
    </row>
    <row r="519" s="2" customFormat="1" ht="24.15" customHeight="1">
      <c r="A519" s="38"/>
      <c r="B519" s="171"/>
      <c r="C519" s="172" t="s">
        <v>878</v>
      </c>
      <c r="D519" s="172" t="s">
        <v>132</v>
      </c>
      <c r="E519" s="173" t="s">
        <v>879</v>
      </c>
      <c r="F519" s="174" t="s">
        <v>880</v>
      </c>
      <c r="G519" s="175" t="s">
        <v>398</v>
      </c>
      <c r="H519" s="176">
        <v>591.73000000000002</v>
      </c>
      <c r="I519" s="177"/>
      <c r="J519" s="178">
        <f>ROUND(I519*H519,2)</f>
        <v>0</v>
      </c>
      <c r="K519" s="174" t="s">
        <v>142</v>
      </c>
      <c r="L519" s="39"/>
      <c r="M519" s="179" t="s">
        <v>1</v>
      </c>
      <c r="N519" s="180" t="s">
        <v>40</v>
      </c>
      <c r="O519" s="77"/>
      <c r="P519" s="181">
        <f>O519*H519</f>
        <v>0</v>
      </c>
      <c r="Q519" s="181">
        <v>0</v>
      </c>
      <c r="R519" s="181">
        <f>Q519*H519</f>
        <v>0</v>
      </c>
      <c r="S519" s="181">
        <v>0</v>
      </c>
      <c r="T519" s="182">
        <f>S519*H519</f>
        <v>0</v>
      </c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R519" s="183" t="s">
        <v>149</v>
      </c>
      <c r="AT519" s="183" t="s">
        <v>132</v>
      </c>
      <c r="AU519" s="183" t="s">
        <v>85</v>
      </c>
      <c r="AY519" s="19" t="s">
        <v>129</v>
      </c>
      <c r="BE519" s="184">
        <f>IF(N519="základní",J519,0)</f>
        <v>0</v>
      </c>
      <c r="BF519" s="184">
        <f>IF(N519="snížená",J519,0)</f>
        <v>0</v>
      </c>
      <c r="BG519" s="184">
        <f>IF(N519="zákl. přenesená",J519,0)</f>
        <v>0</v>
      </c>
      <c r="BH519" s="184">
        <f>IF(N519="sníž. přenesená",J519,0)</f>
        <v>0</v>
      </c>
      <c r="BI519" s="184">
        <f>IF(N519="nulová",J519,0)</f>
        <v>0</v>
      </c>
      <c r="BJ519" s="19" t="s">
        <v>83</v>
      </c>
      <c r="BK519" s="184">
        <f>ROUND(I519*H519,2)</f>
        <v>0</v>
      </c>
      <c r="BL519" s="19" t="s">
        <v>149</v>
      </c>
      <c r="BM519" s="183" t="s">
        <v>881</v>
      </c>
    </row>
    <row r="520" s="2" customFormat="1" ht="37.8" customHeight="1">
      <c r="A520" s="38"/>
      <c r="B520" s="171"/>
      <c r="C520" s="172" t="s">
        <v>882</v>
      </c>
      <c r="D520" s="172" t="s">
        <v>132</v>
      </c>
      <c r="E520" s="173" t="s">
        <v>883</v>
      </c>
      <c r="F520" s="174" t="s">
        <v>884</v>
      </c>
      <c r="G520" s="175" t="s">
        <v>398</v>
      </c>
      <c r="H520" s="176">
        <v>144</v>
      </c>
      <c r="I520" s="177"/>
      <c r="J520" s="178">
        <f>ROUND(I520*H520,2)</f>
        <v>0</v>
      </c>
      <c r="K520" s="174" t="s">
        <v>187</v>
      </c>
      <c r="L520" s="39"/>
      <c r="M520" s="179" t="s">
        <v>1</v>
      </c>
      <c r="N520" s="180" t="s">
        <v>40</v>
      </c>
      <c r="O520" s="77"/>
      <c r="P520" s="181">
        <f>O520*H520</f>
        <v>0</v>
      </c>
      <c r="Q520" s="181">
        <v>0</v>
      </c>
      <c r="R520" s="181">
        <f>Q520*H520</f>
        <v>0</v>
      </c>
      <c r="S520" s="181">
        <v>0</v>
      </c>
      <c r="T520" s="182">
        <f>S520*H520</f>
        <v>0</v>
      </c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R520" s="183" t="s">
        <v>149</v>
      </c>
      <c r="AT520" s="183" t="s">
        <v>132</v>
      </c>
      <c r="AU520" s="183" t="s">
        <v>85</v>
      </c>
      <c r="AY520" s="19" t="s">
        <v>129</v>
      </c>
      <c r="BE520" s="184">
        <f>IF(N520="základní",J520,0)</f>
        <v>0</v>
      </c>
      <c r="BF520" s="184">
        <f>IF(N520="snížená",J520,0)</f>
        <v>0</v>
      </c>
      <c r="BG520" s="184">
        <f>IF(N520="zákl. přenesená",J520,0)</f>
        <v>0</v>
      </c>
      <c r="BH520" s="184">
        <f>IF(N520="sníž. přenesená",J520,0)</f>
        <v>0</v>
      </c>
      <c r="BI520" s="184">
        <f>IF(N520="nulová",J520,0)</f>
        <v>0</v>
      </c>
      <c r="BJ520" s="19" t="s">
        <v>83</v>
      </c>
      <c r="BK520" s="184">
        <f>ROUND(I520*H520,2)</f>
        <v>0</v>
      </c>
      <c r="BL520" s="19" t="s">
        <v>149</v>
      </c>
      <c r="BM520" s="183" t="s">
        <v>885</v>
      </c>
    </row>
    <row r="521" s="13" customFormat="1">
      <c r="A521" s="13"/>
      <c r="B521" s="185"/>
      <c r="C521" s="13"/>
      <c r="D521" s="186" t="s">
        <v>156</v>
      </c>
      <c r="E521" s="187" t="s">
        <v>1</v>
      </c>
      <c r="F521" s="188" t="s">
        <v>847</v>
      </c>
      <c r="G521" s="13"/>
      <c r="H521" s="189">
        <v>144</v>
      </c>
      <c r="I521" s="190"/>
      <c r="J521" s="13"/>
      <c r="K521" s="13"/>
      <c r="L521" s="185"/>
      <c r="M521" s="191"/>
      <c r="N521" s="192"/>
      <c r="O521" s="192"/>
      <c r="P521" s="192"/>
      <c r="Q521" s="192"/>
      <c r="R521" s="192"/>
      <c r="S521" s="192"/>
      <c r="T521" s="19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187" t="s">
        <v>156</v>
      </c>
      <c r="AU521" s="187" t="s">
        <v>85</v>
      </c>
      <c r="AV521" s="13" t="s">
        <v>85</v>
      </c>
      <c r="AW521" s="13" t="s">
        <v>31</v>
      </c>
      <c r="AX521" s="13" t="s">
        <v>83</v>
      </c>
      <c r="AY521" s="187" t="s">
        <v>129</v>
      </c>
    </row>
    <row r="522" s="2" customFormat="1" ht="44.25" customHeight="1">
      <c r="A522" s="38"/>
      <c r="B522" s="171"/>
      <c r="C522" s="172" t="s">
        <v>886</v>
      </c>
      <c r="D522" s="172" t="s">
        <v>132</v>
      </c>
      <c r="E522" s="173" t="s">
        <v>887</v>
      </c>
      <c r="F522" s="174" t="s">
        <v>888</v>
      </c>
      <c r="G522" s="175" t="s">
        <v>398</v>
      </c>
      <c r="H522" s="176">
        <v>501.85000000000002</v>
      </c>
      <c r="I522" s="177"/>
      <c r="J522" s="178">
        <f>ROUND(I522*H522,2)</f>
        <v>0</v>
      </c>
      <c r="K522" s="174" t="s">
        <v>187</v>
      </c>
      <c r="L522" s="39"/>
      <c r="M522" s="179" t="s">
        <v>1</v>
      </c>
      <c r="N522" s="180" t="s">
        <v>40</v>
      </c>
      <c r="O522" s="77"/>
      <c r="P522" s="181">
        <f>O522*H522</f>
        <v>0</v>
      </c>
      <c r="Q522" s="181">
        <v>0</v>
      </c>
      <c r="R522" s="181">
        <f>Q522*H522</f>
        <v>0</v>
      </c>
      <c r="S522" s="181">
        <v>0</v>
      </c>
      <c r="T522" s="182">
        <f>S522*H522</f>
        <v>0</v>
      </c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R522" s="183" t="s">
        <v>149</v>
      </c>
      <c r="AT522" s="183" t="s">
        <v>132</v>
      </c>
      <c r="AU522" s="183" t="s">
        <v>85</v>
      </c>
      <c r="AY522" s="19" t="s">
        <v>129</v>
      </c>
      <c r="BE522" s="184">
        <f>IF(N522="základní",J522,0)</f>
        <v>0</v>
      </c>
      <c r="BF522" s="184">
        <f>IF(N522="snížená",J522,0)</f>
        <v>0</v>
      </c>
      <c r="BG522" s="184">
        <f>IF(N522="zákl. přenesená",J522,0)</f>
        <v>0</v>
      </c>
      <c r="BH522" s="184">
        <f>IF(N522="sníž. přenesená",J522,0)</f>
        <v>0</v>
      </c>
      <c r="BI522" s="184">
        <f>IF(N522="nulová",J522,0)</f>
        <v>0</v>
      </c>
      <c r="BJ522" s="19" t="s">
        <v>83</v>
      </c>
      <c r="BK522" s="184">
        <f>ROUND(I522*H522,2)</f>
        <v>0</v>
      </c>
      <c r="BL522" s="19" t="s">
        <v>149</v>
      </c>
      <c r="BM522" s="183" t="s">
        <v>889</v>
      </c>
    </row>
    <row r="523" s="13" customFormat="1">
      <c r="A523" s="13"/>
      <c r="B523" s="185"/>
      <c r="C523" s="13"/>
      <c r="D523" s="186" t="s">
        <v>156</v>
      </c>
      <c r="E523" s="187" t="s">
        <v>1</v>
      </c>
      <c r="F523" s="188" t="s">
        <v>846</v>
      </c>
      <c r="G523" s="13"/>
      <c r="H523" s="189">
        <v>501.85000000000002</v>
      </c>
      <c r="I523" s="190"/>
      <c r="J523" s="13"/>
      <c r="K523" s="13"/>
      <c r="L523" s="185"/>
      <c r="M523" s="191"/>
      <c r="N523" s="192"/>
      <c r="O523" s="192"/>
      <c r="P523" s="192"/>
      <c r="Q523" s="192"/>
      <c r="R523" s="192"/>
      <c r="S523" s="192"/>
      <c r="T523" s="193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187" t="s">
        <v>156</v>
      </c>
      <c r="AU523" s="187" t="s">
        <v>85</v>
      </c>
      <c r="AV523" s="13" t="s">
        <v>85</v>
      </c>
      <c r="AW523" s="13" t="s">
        <v>31</v>
      </c>
      <c r="AX523" s="13" t="s">
        <v>83</v>
      </c>
      <c r="AY523" s="187" t="s">
        <v>129</v>
      </c>
    </row>
    <row r="524" s="2" customFormat="1" ht="44.25" customHeight="1">
      <c r="A524" s="38"/>
      <c r="B524" s="171"/>
      <c r="C524" s="172" t="s">
        <v>890</v>
      </c>
      <c r="D524" s="172" t="s">
        <v>132</v>
      </c>
      <c r="E524" s="173" t="s">
        <v>891</v>
      </c>
      <c r="F524" s="174" t="s">
        <v>892</v>
      </c>
      <c r="G524" s="175" t="s">
        <v>398</v>
      </c>
      <c r="H524" s="176">
        <v>28.960000000000001</v>
      </c>
      <c r="I524" s="177"/>
      <c r="J524" s="178">
        <f>ROUND(I524*H524,2)</f>
        <v>0</v>
      </c>
      <c r="K524" s="174" t="s">
        <v>187</v>
      </c>
      <c r="L524" s="39"/>
      <c r="M524" s="179" t="s">
        <v>1</v>
      </c>
      <c r="N524" s="180" t="s">
        <v>40</v>
      </c>
      <c r="O524" s="77"/>
      <c r="P524" s="181">
        <f>O524*H524</f>
        <v>0</v>
      </c>
      <c r="Q524" s="181">
        <v>0</v>
      </c>
      <c r="R524" s="181">
        <f>Q524*H524</f>
        <v>0</v>
      </c>
      <c r="S524" s="181">
        <v>0</v>
      </c>
      <c r="T524" s="182">
        <f>S524*H524</f>
        <v>0</v>
      </c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R524" s="183" t="s">
        <v>149</v>
      </c>
      <c r="AT524" s="183" t="s">
        <v>132</v>
      </c>
      <c r="AU524" s="183" t="s">
        <v>85</v>
      </c>
      <c r="AY524" s="19" t="s">
        <v>129</v>
      </c>
      <c r="BE524" s="184">
        <f>IF(N524="základní",J524,0)</f>
        <v>0</v>
      </c>
      <c r="BF524" s="184">
        <f>IF(N524="snížená",J524,0)</f>
        <v>0</v>
      </c>
      <c r="BG524" s="184">
        <f>IF(N524="zákl. přenesená",J524,0)</f>
        <v>0</v>
      </c>
      <c r="BH524" s="184">
        <f>IF(N524="sníž. přenesená",J524,0)</f>
        <v>0</v>
      </c>
      <c r="BI524" s="184">
        <f>IF(N524="nulová",J524,0)</f>
        <v>0</v>
      </c>
      <c r="BJ524" s="19" t="s">
        <v>83</v>
      </c>
      <c r="BK524" s="184">
        <f>ROUND(I524*H524,2)</f>
        <v>0</v>
      </c>
      <c r="BL524" s="19" t="s">
        <v>149</v>
      </c>
      <c r="BM524" s="183" t="s">
        <v>893</v>
      </c>
    </row>
    <row r="525" s="13" customFormat="1">
      <c r="A525" s="13"/>
      <c r="B525" s="185"/>
      <c r="C525" s="13"/>
      <c r="D525" s="186" t="s">
        <v>156</v>
      </c>
      <c r="E525" s="187" t="s">
        <v>1</v>
      </c>
      <c r="F525" s="188" t="s">
        <v>855</v>
      </c>
      <c r="G525" s="13"/>
      <c r="H525" s="189">
        <v>28.960000000000001</v>
      </c>
      <c r="I525" s="190"/>
      <c r="J525" s="13"/>
      <c r="K525" s="13"/>
      <c r="L525" s="185"/>
      <c r="M525" s="191"/>
      <c r="N525" s="192"/>
      <c r="O525" s="192"/>
      <c r="P525" s="192"/>
      <c r="Q525" s="192"/>
      <c r="R525" s="192"/>
      <c r="S525" s="192"/>
      <c r="T525" s="193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187" t="s">
        <v>156</v>
      </c>
      <c r="AU525" s="187" t="s">
        <v>85</v>
      </c>
      <c r="AV525" s="13" t="s">
        <v>85</v>
      </c>
      <c r="AW525" s="13" t="s">
        <v>31</v>
      </c>
      <c r="AX525" s="13" t="s">
        <v>83</v>
      </c>
      <c r="AY525" s="187" t="s">
        <v>129</v>
      </c>
    </row>
    <row r="526" s="12" customFormat="1" ht="22.8" customHeight="1">
      <c r="A526" s="12"/>
      <c r="B526" s="158"/>
      <c r="C526" s="12"/>
      <c r="D526" s="159" t="s">
        <v>74</v>
      </c>
      <c r="E526" s="169" t="s">
        <v>894</v>
      </c>
      <c r="F526" s="169" t="s">
        <v>895</v>
      </c>
      <c r="G526" s="12"/>
      <c r="H526" s="12"/>
      <c r="I526" s="161"/>
      <c r="J526" s="170">
        <f>BK526</f>
        <v>0</v>
      </c>
      <c r="K526" s="12"/>
      <c r="L526" s="158"/>
      <c r="M526" s="163"/>
      <c r="N526" s="164"/>
      <c r="O526" s="164"/>
      <c r="P526" s="165">
        <f>P527</f>
        <v>0</v>
      </c>
      <c r="Q526" s="164"/>
      <c r="R526" s="165">
        <f>R527</f>
        <v>0</v>
      </c>
      <c r="S526" s="164"/>
      <c r="T526" s="166">
        <f>T527</f>
        <v>0</v>
      </c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R526" s="159" t="s">
        <v>83</v>
      </c>
      <c r="AT526" s="167" t="s">
        <v>74</v>
      </c>
      <c r="AU526" s="167" t="s">
        <v>83</v>
      </c>
      <c r="AY526" s="159" t="s">
        <v>129</v>
      </c>
      <c r="BK526" s="168">
        <f>BK527</f>
        <v>0</v>
      </c>
    </row>
    <row r="527" s="2" customFormat="1" ht="24.15" customHeight="1">
      <c r="A527" s="38"/>
      <c r="B527" s="171"/>
      <c r="C527" s="172" t="s">
        <v>896</v>
      </c>
      <c r="D527" s="172" t="s">
        <v>132</v>
      </c>
      <c r="E527" s="173" t="s">
        <v>897</v>
      </c>
      <c r="F527" s="174" t="s">
        <v>898</v>
      </c>
      <c r="G527" s="175" t="s">
        <v>398</v>
      </c>
      <c r="H527" s="176">
        <v>1261.4169999999999</v>
      </c>
      <c r="I527" s="177"/>
      <c r="J527" s="178">
        <f>ROUND(I527*H527,2)</f>
        <v>0</v>
      </c>
      <c r="K527" s="174" t="s">
        <v>142</v>
      </c>
      <c r="L527" s="39"/>
      <c r="M527" s="194" t="s">
        <v>1</v>
      </c>
      <c r="N527" s="195" t="s">
        <v>40</v>
      </c>
      <c r="O527" s="196"/>
      <c r="P527" s="197">
        <f>O527*H527</f>
        <v>0</v>
      </c>
      <c r="Q527" s="197">
        <v>0</v>
      </c>
      <c r="R527" s="197">
        <f>Q527*H527</f>
        <v>0</v>
      </c>
      <c r="S527" s="197">
        <v>0</v>
      </c>
      <c r="T527" s="198">
        <f>S527*H527</f>
        <v>0</v>
      </c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R527" s="183" t="s">
        <v>149</v>
      </c>
      <c r="AT527" s="183" t="s">
        <v>132</v>
      </c>
      <c r="AU527" s="183" t="s">
        <v>85</v>
      </c>
      <c r="AY527" s="19" t="s">
        <v>129</v>
      </c>
      <c r="BE527" s="184">
        <f>IF(N527="základní",J527,0)</f>
        <v>0</v>
      </c>
      <c r="BF527" s="184">
        <f>IF(N527="snížená",J527,0)</f>
        <v>0</v>
      </c>
      <c r="BG527" s="184">
        <f>IF(N527="zákl. přenesená",J527,0)</f>
        <v>0</v>
      </c>
      <c r="BH527" s="184">
        <f>IF(N527="sníž. přenesená",J527,0)</f>
        <v>0</v>
      </c>
      <c r="BI527" s="184">
        <f>IF(N527="nulová",J527,0)</f>
        <v>0</v>
      </c>
      <c r="BJ527" s="19" t="s">
        <v>83</v>
      </c>
      <c r="BK527" s="184">
        <f>ROUND(I527*H527,2)</f>
        <v>0</v>
      </c>
      <c r="BL527" s="19" t="s">
        <v>149</v>
      </c>
      <c r="BM527" s="183" t="s">
        <v>899</v>
      </c>
    </row>
    <row r="528" s="2" customFormat="1" ht="6.96" customHeight="1">
      <c r="A528" s="38"/>
      <c r="B528" s="60"/>
      <c r="C528" s="61"/>
      <c r="D528" s="61"/>
      <c r="E528" s="61"/>
      <c r="F528" s="61"/>
      <c r="G528" s="61"/>
      <c r="H528" s="61"/>
      <c r="I528" s="61"/>
      <c r="J528" s="61"/>
      <c r="K528" s="61"/>
      <c r="L528" s="39"/>
      <c r="M528" s="38"/>
      <c r="O528" s="38"/>
      <c r="P528" s="38"/>
      <c r="Q528" s="38"/>
      <c r="R528" s="38"/>
      <c r="S528" s="38"/>
      <c r="T528" s="38"/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</row>
  </sheetData>
  <autoFilter ref="C124:K527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94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85</v>
      </c>
    </row>
    <row r="4" s="1" customFormat="1" ht="24.96" customHeight="1">
      <c r="B4" s="22"/>
      <c r="D4" s="23" t="s">
        <v>101</v>
      </c>
      <c r="L4" s="22"/>
      <c r="M4" s="120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1" t="str">
        <f>'Rekapitulace stavby'!K6</f>
        <v>REKONSTRUKCE CHODNÍKU V OBCI KLENOVKA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102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900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4. 4. 2025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tr">
        <f>IF('Rekapitulace stavby'!AN10="","",'Rekapitulace stavby'!AN10)</f>
        <v/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tr">
        <f>IF('Rekapitulace stavby'!E11="","",'Rekapitulace stavby'!E11)</f>
        <v xml:space="preserve"> </v>
      </c>
      <c r="F15" s="38"/>
      <c r="G15" s="38"/>
      <c r="H15" s="38"/>
      <c r="I15" s="32" t="s">
        <v>27</v>
      </c>
      <c r="J15" s="27" t="str">
        <f>IF('Rekapitulace stavby'!AN11="","",'Rekapitulace stavby'!AN11)</f>
        <v/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28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27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30</v>
      </c>
      <c r="E20" s="38"/>
      <c r="F20" s="38"/>
      <c r="G20" s="38"/>
      <c r="H20" s="38"/>
      <c r="I20" s="32" t="s">
        <v>25</v>
      </c>
      <c r="J20" s="27" t="str">
        <f>IF('Rekapitulace stavby'!AN16="","",'Rekapitulace stavby'!AN16)</f>
        <v/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tr">
        <f>IF('Rekapitulace stavby'!E17="","",'Rekapitulace stavby'!E17)</f>
        <v xml:space="preserve"> </v>
      </c>
      <c r="F21" s="38"/>
      <c r="G21" s="38"/>
      <c r="H21" s="38"/>
      <c r="I21" s="32" t="s">
        <v>27</v>
      </c>
      <c r="J21" s="27" t="str">
        <f>IF('Rekapitulace stavby'!AN17="","",'Rekapitulace stavby'!AN17)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32</v>
      </c>
      <c r="E23" s="38"/>
      <c r="F23" s="38"/>
      <c r="G23" s="38"/>
      <c r="H23" s="38"/>
      <c r="I23" s="32" t="s">
        <v>25</v>
      </c>
      <c r="J23" s="27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33</v>
      </c>
      <c r="F24" s="38"/>
      <c r="G24" s="38"/>
      <c r="H24" s="38"/>
      <c r="I24" s="32" t="s">
        <v>27</v>
      </c>
      <c r="J24" s="27" t="s">
        <v>1</v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34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35</v>
      </c>
      <c r="E30" s="38"/>
      <c r="F30" s="38"/>
      <c r="G30" s="38"/>
      <c r="H30" s="38"/>
      <c r="I30" s="38"/>
      <c r="J30" s="96">
        <f>ROUND(J121,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37</v>
      </c>
      <c r="G32" s="38"/>
      <c r="H32" s="38"/>
      <c r="I32" s="43" t="s">
        <v>36</v>
      </c>
      <c r="J32" s="43" t="s">
        <v>38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39</v>
      </c>
      <c r="E33" s="32" t="s">
        <v>40</v>
      </c>
      <c r="F33" s="127">
        <f>ROUND((SUM(BE121:BE192)),  2)</f>
        <v>0</v>
      </c>
      <c r="G33" s="38"/>
      <c r="H33" s="38"/>
      <c r="I33" s="128">
        <v>0.20999999999999999</v>
      </c>
      <c r="J33" s="127">
        <f>ROUND(((SUM(BE121:BE192))*I33),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41</v>
      </c>
      <c r="F34" s="127">
        <f>ROUND((SUM(BF121:BF192)),  2)</f>
        <v>0</v>
      </c>
      <c r="G34" s="38"/>
      <c r="H34" s="38"/>
      <c r="I34" s="128">
        <v>0.12</v>
      </c>
      <c r="J34" s="127">
        <f>ROUND(((SUM(BF121:BF192))*I34),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42</v>
      </c>
      <c r="F35" s="127">
        <f>ROUND((SUM(BG121:BG192)),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43</v>
      </c>
      <c r="F36" s="127">
        <f>ROUND((SUM(BH121:BH192)),  2)</f>
        <v>0</v>
      </c>
      <c r="G36" s="38"/>
      <c r="H36" s="38"/>
      <c r="I36" s="128">
        <v>0.12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44</v>
      </c>
      <c r="F37" s="127">
        <f>ROUND((SUM(BI121:BI192)),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45</v>
      </c>
      <c r="E39" s="81"/>
      <c r="F39" s="81"/>
      <c r="G39" s="131" t="s">
        <v>46</v>
      </c>
      <c r="H39" s="132" t="s">
        <v>47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48</v>
      </c>
      <c r="E50" s="57"/>
      <c r="F50" s="57"/>
      <c r="G50" s="56" t="s">
        <v>49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50</v>
      </c>
      <c r="E61" s="41"/>
      <c r="F61" s="135" t="s">
        <v>51</v>
      </c>
      <c r="G61" s="58" t="s">
        <v>50</v>
      </c>
      <c r="H61" s="41"/>
      <c r="I61" s="41"/>
      <c r="J61" s="136" t="s">
        <v>51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52</v>
      </c>
      <c r="E65" s="59"/>
      <c r="F65" s="59"/>
      <c r="G65" s="56" t="s">
        <v>53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50</v>
      </c>
      <c r="E76" s="41"/>
      <c r="F76" s="135" t="s">
        <v>51</v>
      </c>
      <c r="G76" s="58" t="s">
        <v>50</v>
      </c>
      <c r="H76" s="41"/>
      <c r="I76" s="41"/>
      <c r="J76" s="136" t="s">
        <v>51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REKONSTRUKCE CHODNÍKU V OBCI KLENOVKA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SO 101b - CHODNÍKY - NEUZNATELNÉ POLOŽKY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>Klenovka</v>
      </c>
      <c r="G89" s="38"/>
      <c r="H89" s="38"/>
      <c r="I89" s="32" t="s">
        <v>22</v>
      </c>
      <c r="J89" s="69" t="str">
        <f>IF(J12="","",J12)</f>
        <v>4. 4. 2025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 xml:space="preserve"> </v>
      </c>
      <c r="G91" s="38"/>
      <c r="H91" s="38"/>
      <c r="I91" s="32" t="s">
        <v>30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38"/>
      <c r="E92" s="38"/>
      <c r="F92" s="27" t="str">
        <f>IF(E18="","",E18)</f>
        <v>Vyplň údaj</v>
      </c>
      <c r="G92" s="38"/>
      <c r="H92" s="38"/>
      <c r="I92" s="32" t="s">
        <v>32</v>
      </c>
      <c r="J92" s="36" t="str">
        <f>E24</f>
        <v>Sýkorová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105</v>
      </c>
      <c r="D94" s="129"/>
      <c r="E94" s="129"/>
      <c r="F94" s="129"/>
      <c r="G94" s="129"/>
      <c r="H94" s="129"/>
      <c r="I94" s="129"/>
      <c r="J94" s="138" t="s">
        <v>106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107</v>
      </c>
      <c r="D96" s="38"/>
      <c r="E96" s="38"/>
      <c r="F96" s="38"/>
      <c r="G96" s="38"/>
      <c r="H96" s="38"/>
      <c r="I96" s="38"/>
      <c r="J96" s="96">
        <f>J121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108</v>
      </c>
    </row>
    <row r="97" s="9" customFormat="1" ht="24.96" customHeight="1">
      <c r="A97" s="9"/>
      <c r="B97" s="140"/>
      <c r="C97" s="9"/>
      <c r="D97" s="141" t="s">
        <v>191</v>
      </c>
      <c r="E97" s="142"/>
      <c r="F97" s="142"/>
      <c r="G97" s="142"/>
      <c r="H97" s="142"/>
      <c r="I97" s="142"/>
      <c r="J97" s="143">
        <f>J122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192</v>
      </c>
      <c r="E98" s="146"/>
      <c r="F98" s="146"/>
      <c r="G98" s="146"/>
      <c r="H98" s="146"/>
      <c r="I98" s="146"/>
      <c r="J98" s="147">
        <f>J123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4"/>
      <c r="C99" s="10"/>
      <c r="D99" s="145" t="s">
        <v>195</v>
      </c>
      <c r="E99" s="146"/>
      <c r="F99" s="146"/>
      <c r="G99" s="146"/>
      <c r="H99" s="146"/>
      <c r="I99" s="146"/>
      <c r="J99" s="147">
        <f>J159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4"/>
      <c r="C100" s="10"/>
      <c r="D100" s="145" t="s">
        <v>197</v>
      </c>
      <c r="E100" s="146"/>
      <c r="F100" s="146"/>
      <c r="G100" s="146"/>
      <c r="H100" s="146"/>
      <c r="I100" s="146"/>
      <c r="J100" s="147">
        <f>J175</f>
        <v>0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4"/>
      <c r="C101" s="10"/>
      <c r="D101" s="145" t="s">
        <v>199</v>
      </c>
      <c r="E101" s="146"/>
      <c r="F101" s="146"/>
      <c r="G101" s="146"/>
      <c r="H101" s="146"/>
      <c r="I101" s="146"/>
      <c r="J101" s="147">
        <f>J191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38"/>
      <c r="D102" s="38"/>
      <c r="E102" s="38"/>
      <c r="F102" s="38"/>
      <c r="G102" s="38"/>
      <c r="H102" s="38"/>
      <c r="I102" s="38"/>
      <c r="J102" s="38"/>
      <c r="K102" s="38"/>
      <c r="L102" s="55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0"/>
      <c r="C103" s="61"/>
      <c r="D103" s="61"/>
      <c r="E103" s="61"/>
      <c r="F103" s="61"/>
      <c r="G103" s="61"/>
      <c r="H103" s="61"/>
      <c r="I103" s="61"/>
      <c r="J103" s="61"/>
      <c r="K103" s="61"/>
      <c r="L103" s="55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2"/>
      <c r="C107" s="63"/>
      <c r="D107" s="63"/>
      <c r="E107" s="63"/>
      <c r="F107" s="63"/>
      <c r="G107" s="63"/>
      <c r="H107" s="63"/>
      <c r="I107" s="63"/>
      <c r="J107" s="63"/>
      <c r="K107" s="63"/>
      <c r="L107" s="55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113</v>
      </c>
      <c r="D108" s="38"/>
      <c r="E108" s="38"/>
      <c r="F108" s="38"/>
      <c r="G108" s="38"/>
      <c r="H108" s="38"/>
      <c r="I108" s="38"/>
      <c r="J108" s="38"/>
      <c r="K108" s="38"/>
      <c r="L108" s="55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38"/>
      <c r="D109" s="38"/>
      <c r="E109" s="38"/>
      <c r="F109" s="38"/>
      <c r="G109" s="38"/>
      <c r="H109" s="38"/>
      <c r="I109" s="38"/>
      <c r="J109" s="38"/>
      <c r="K109" s="38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38"/>
      <c r="E110" s="38"/>
      <c r="F110" s="38"/>
      <c r="G110" s="38"/>
      <c r="H110" s="38"/>
      <c r="I110" s="38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38"/>
      <c r="D111" s="38"/>
      <c r="E111" s="121" t="str">
        <f>E7</f>
        <v>REKONSTRUKCE CHODNÍKU V OBCI KLENOVKA</v>
      </c>
      <c r="F111" s="32"/>
      <c r="G111" s="32"/>
      <c r="H111" s="32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102</v>
      </c>
      <c r="D112" s="38"/>
      <c r="E112" s="38"/>
      <c r="F112" s="38"/>
      <c r="G112" s="38"/>
      <c r="H112" s="38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38"/>
      <c r="D113" s="38"/>
      <c r="E113" s="67" t="str">
        <f>E9</f>
        <v>SO 101b - CHODNÍKY - NEUZNATELNÉ POLOŽKY</v>
      </c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38"/>
      <c r="D114" s="38"/>
      <c r="E114" s="38"/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38"/>
      <c r="E115" s="38"/>
      <c r="F115" s="27" t="str">
        <f>F12</f>
        <v>Klenovka</v>
      </c>
      <c r="G115" s="38"/>
      <c r="H115" s="38"/>
      <c r="I115" s="32" t="s">
        <v>22</v>
      </c>
      <c r="J115" s="69" t="str">
        <f>IF(J12="","",J12)</f>
        <v>4. 4. 2025</v>
      </c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38"/>
      <c r="D116" s="38"/>
      <c r="E116" s="38"/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38"/>
      <c r="E117" s="38"/>
      <c r="F117" s="27" t="str">
        <f>E15</f>
        <v xml:space="preserve"> </v>
      </c>
      <c r="G117" s="38"/>
      <c r="H117" s="38"/>
      <c r="I117" s="32" t="s">
        <v>30</v>
      </c>
      <c r="J117" s="36" t="str">
        <f>E21</f>
        <v xml:space="preserve"> </v>
      </c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38"/>
      <c r="E118" s="38"/>
      <c r="F118" s="27" t="str">
        <f>IF(E18="","",E18)</f>
        <v>Vyplň údaj</v>
      </c>
      <c r="G118" s="38"/>
      <c r="H118" s="38"/>
      <c r="I118" s="32" t="s">
        <v>32</v>
      </c>
      <c r="J118" s="36" t="str">
        <f>E24</f>
        <v>Sýkorová</v>
      </c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38"/>
      <c r="D119" s="38"/>
      <c r="E119" s="38"/>
      <c r="F119" s="38"/>
      <c r="G119" s="38"/>
      <c r="H119" s="38"/>
      <c r="I119" s="38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48"/>
      <c r="B120" s="149"/>
      <c r="C120" s="150" t="s">
        <v>114</v>
      </c>
      <c r="D120" s="151" t="s">
        <v>60</v>
      </c>
      <c r="E120" s="151" t="s">
        <v>56</v>
      </c>
      <c r="F120" s="151" t="s">
        <v>57</v>
      </c>
      <c r="G120" s="151" t="s">
        <v>115</v>
      </c>
      <c r="H120" s="151" t="s">
        <v>116</v>
      </c>
      <c r="I120" s="151" t="s">
        <v>117</v>
      </c>
      <c r="J120" s="151" t="s">
        <v>106</v>
      </c>
      <c r="K120" s="152" t="s">
        <v>118</v>
      </c>
      <c r="L120" s="153"/>
      <c r="M120" s="86" t="s">
        <v>1</v>
      </c>
      <c r="N120" s="87" t="s">
        <v>39</v>
      </c>
      <c r="O120" s="87" t="s">
        <v>119</v>
      </c>
      <c r="P120" s="87" t="s">
        <v>120</v>
      </c>
      <c r="Q120" s="87" t="s">
        <v>121</v>
      </c>
      <c r="R120" s="87" t="s">
        <v>122</v>
      </c>
      <c r="S120" s="87" t="s">
        <v>123</v>
      </c>
      <c r="T120" s="88" t="s">
        <v>124</v>
      </c>
      <c r="U120" s="148"/>
      <c r="V120" s="148"/>
      <c r="W120" s="148"/>
      <c r="X120" s="148"/>
      <c r="Y120" s="148"/>
      <c r="Z120" s="148"/>
      <c r="AA120" s="148"/>
      <c r="AB120" s="148"/>
      <c r="AC120" s="148"/>
      <c r="AD120" s="148"/>
      <c r="AE120" s="148"/>
    </row>
    <row r="121" s="2" customFormat="1" ht="22.8" customHeight="1">
      <c r="A121" s="38"/>
      <c r="B121" s="39"/>
      <c r="C121" s="93" t="s">
        <v>125</v>
      </c>
      <c r="D121" s="38"/>
      <c r="E121" s="38"/>
      <c r="F121" s="38"/>
      <c r="G121" s="38"/>
      <c r="H121" s="38"/>
      <c r="I121" s="38"/>
      <c r="J121" s="154">
        <f>BK121</f>
        <v>0</v>
      </c>
      <c r="K121" s="38"/>
      <c r="L121" s="39"/>
      <c r="M121" s="89"/>
      <c r="N121" s="73"/>
      <c r="O121" s="90"/>
      <c r="P121" s="155">
        <f>P122</f>
        <v>0</v>
      </c>
      <c r="Q121" s="90"/>
      <c r="R121" s="155">
        <f>R122</f>
        <v>21.728563000000001</v>
      </c>
      <c r="S121" s="90"/>
      <c r="T121" s="156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9" t="s">
        <v>74</v>
      </c>
      <c r="AU121" s="19" t="s">
        <v>108</v>
      </c>
      <c r="BK121" s="157">
        <f>BK122</f>
        <v>0</v>
      </c>
    </row>
    <row r="122" s="12" customFormat="1" ht="25.92" customHeight="1">
      <c r="A122" s="12"/>
      <c r="B122" s="158"/>
      <c r="C122" s="12"/>
      <c r="D122" s="159" t="s">
        <v>74</v>
      </c>
      <c r="E122" s="160" t="s">
        <v>200</v>
      </c>
      <c r="F122" s="160" t="s">
        <v>201</v>
      </c>
      <c r="G122" s="12"/>
      <c r="H122" s="12"/>
      <c r="I122" s="161"/>
      <c r="J122" s="162">
        <f>BK122</f>
        <v>0</v>
      </c>
      <c r="K122" s="12"/>
      <c r="L122" s="158"/>
      <c r="M122" s="163"/>
      <c r="N122" s="164"/>
      <c r="O122" s="164"/>
      <c r="P122" s="165">
        <f>P123+P159+P175+P191</f>
        <v>0</v>
      </c>
      <c r="Q122" s="164"/>
      <c r="R122" s="165">
        <f>R123+R159+R175+R191</f>
        <v>21.728563000000001</v>
      </c>
      <c r="S122" s="164"/>
      <c r="T122" s="166">
        <f>T123+T159+T175+T191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9" t="s">
        <v>83</v>
      </c>
      <c r="AT122" s="167" t="s">
        <v>74</v>
      </c>
      <c r="AU122" s="167" t="s">
        <v>75</v>
      </c>
      <c r="AY122" s="159" t="s">
        <v>129</v>
      </c>
      <c r="BK122" s="168">
        <f>BK123+BK159+BK175+BK191</f>
        <v>0</v>
      </c>
    </row>
    <row r="123" s="12" customFormat="1" ht="22.8" customHeight="1">
      <c r="A123" s="12"/>
      <c r="B123" s="158"/>
      <c r="C123" s="12"/>
      <c r="D123" s="159" t="s">
        <v>74</v>
      </c>
      <c r="E123" s="169" t="s">
        <v>83</v>
      </c>
      <c r="F123" s="169" t="s">
        <v>202</v>
      </c>
      <c r="G123" s="12"/>
      <c r="H123" s="12"/>
      <c r="I123" s="161"/>
      <c r="J123" s="170">
        <f>BK123</f>
        <v>0</v>
      </c>
      <c r="K123" s="12"/>
      <c r="L123" s="158"/>
      <c r="M123" s="163"/>
      <c r="N123" s="164"/>
      <c r="O123" s="164"/>
      <c r="P123" s="165">
        <f>SUM(P124:P158)</f>
        <v>0</v>
      </c>
      <c r="Q123" s="164"/>
      <c r="R123" s="165">
        <f>SUM(R124:R158)</f>
        <v>0.00046100000000000004</v>
      </c>
      <c r="S123" s="164"/>
      <c r="T123" s="166">
        <f>SUM(T124:T158)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9" t="s">
        <v>83</v>
      </c>
      <c r="AT123" s="167" t="s">
        <v>74</v>
      </c>
      <c r="AU123" s="167" t="s">
        <v>83</v>
      </c>
      <c r="AY123" s="159" t="s">
        <v>129</v>
      </c>
      <c r="BK123" s="168">
        <f>SUM(BK124:BK158)</f>
        <v>0</v>
      </c>
    </row>
    <row r="124" s="2" customFormat="1" ht="24.15" customHeight="1">
      <c r="A124" s="38"/>
      <c r="B124" s="171"/>
      <c r="C124" s="172" t="s">
        <v>83</v>
      </c>
      <c r="D124" s="172" t="s">
        <v>132</v>
      </c>
      <c r="E124" s="173" t="s">
        <v>212</v>
      </c>
      <c r="F124" s="174" t="s">
        <v>213</v>
      </c>
      <c r="G124" s="175" t="s">
        <v>205</v>
      </c>
      <c r="H124" s="176">
        <v>746</v>
      </c>
      <c r="I124" s="177"/>
      <c r="J124" s="178">
        <f>ROUND(I124*H124,2)</f>
        <v>0</v>
      </c>
      <c r="K124" s="174" t="s">
        <v>142</v>
      </c>
      <c r="L124" s="39"/>
      <c r="M124" s="179" t="s">
        <v>1</v>
      </c>
      <c r="N124" s="180" t="s">
        <v>40</v>
      </c>
      <c r="O124" s="77"/>
      <c r="P124" s="181">
        <f>O124*H124</f>
        <v>0</v>
      </c>
      <c r="Q124" s="181">
        <v>0</v>
      </c>
      <c r="R124" s="181">
        <f>Q124*H124</f>
        <v>0</v>
      </c>
      <c r="S124" s="181">
        <v>0</v>
      </c>
      <c r="T124" s="18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183" t="s">
        <v>149</v>
      </c>
      <c r="AT124" s="183" t="s">
        <v>132</v>
      </c>
      <c r="AU124" s="183" t="s">
        <v>85</v>
      </c>
      <c r="AY124" s="19" t="s">
        <v>129</v>
      </c>
      <c r="BE124" s="184">
        <f>IF(N124="základní",J124,0)</f>
        <v>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19" t="s">
        <v>83</v>
      </c>
      <c r="BK124" s="184">
        <f>ROUND(I124*H124,2)</f>
        <v>0</v>
      </c>
      <c r="BL124" s="19" t="s">
        <v>149</v>
      </c>
      <c r="BM124" s="183" t="s">
        <v>901</v>
      </c>
    </row>
    <row r="125" s="13" customFormat="1">
      <c r="A125" s="13"/>
      <c r="B125" s="185"/>
      <c r="C125" s="13"/>
      <c r="D125" s="186" t="s">
        <v>156</v>
      </c>
      <c r="E125" s="187" t="s">
        <v>1</v>
      </c>
      <c r="F125" s="188" t="s">
        <v>902</v>
      </c>
      <c r="G125" s="13"/>
      <c r="H125" s="189">
        <v>746</v>
      </c>
      <c r="I125" s="190"/>
      <c r="J125" s="13"/>
      <c r="K125" s="13"/>
      <c r="L125" s="185"/>
      <c r="M125" s="191"/>
      <c r="N125" s="192"/>
      <c r="O125" s="192"/>
      <c r="P125" s="192"/>
      <c r="Q125" s="192"/>
      <c r="R125" s="192"/>
      <c r="S125" s="192"/>
      <c r="T125" s="19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187" t="s">
        <v>156</v>
      </c>
      <c r="AU125" s="187" t="s">
        <v>85</v>
      </c>
      <c r="AV125" s="13" t="s">
        <v>85</v>
      </c>
      <c r="AW125" s="13" t="s">
        <v>31</v>
      </c>
      <c r="AX125" s="13" t="s">
        <v>83</v>
      </c>
      <c r="AY125" s="187" t="s">
        <v>129</v>
      </c>
    </row>
    <row r="126" s="2" customFormat="1" ht="33" customHeight="1">
      <c r="A126" s="38"/>
      <c r="B126" s="171"/>
      <c r="C126" s="172" t="s">
        <v>85</v>
      </c>
      <c r="D126" s="172" t="s">
        <v>132</v>
      </c>
      <c r="E126" s="173" t="s">
        <v>903</v>
      </c>
      <c r="F126" s="174" t="s">
        <v>904</v>
      </c>
      <c r="G126" s="175" t="s">
        <v>314</v>
      </c>
      <c r="H126" s="176">
        <v>12.210000000000001</v>
      </c>
      <c r="I126" s="177"/>
      <c r="J126" s="178">
        <f>ROUND(I126*H126,2)</f>
        <v>0</v>
      </c>
      <c r="K126" s="174" t="s">
        <v>187</v>
      </c>
      <c r="L126" s="39"/>
      <c r="M126" s="179" t="s">
        <v>1</v>
      </c>
      <c r="N126" s="180" t="s">
        <v>40</v>
      </c>
      <c r="O126" s="77"/>
      <c r="P126" s="181">
        <f>O126*H126</f>
        <v>0</v>
      </c>
      <c r="Q126" s="181">
        <v>0</v>
      </c>
      <c r="R126" s="181">
        <f>Q126*H126</f>
        <v>0</v>
      </c>
      <c r="S126" s="181">
        <v>0</v>
      </c>
      <c r="T126" s="182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83" t="s">
        <v>149</v>
      </c>
      <c r="AT126" s="183" t="s">
        <v>132</v>
      </c>
      <c r="AU126" s="183" t="s">
        <v>85</v>
      </c>
      <c r="AY126" s="19" t="s">
        <v>129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9" t="s">
        <v>83</v>
      </c>
      <c r="BK126" s="184">
        <f>ROUND(I126*H126,2)</f>
        <v>0</v>
      </c>
      <c r="BL126" s="19" t="s">
        <v>149</v>
      </c>
      <c r="BM126" s="183" t="s">
        <v>905</v>
      </c>
    </row>
    <row r="127" s="15" customFormat="1">
      <c r="A127" s="15"/>
      <c r="B127" s="210"/>
      <c r="C127" s="15"/>
      <c r="D127" s="186" t="s">
        <v>156</v>
      </c>
      <c r="E127" s="211" t="s">
        <v>1</v>
      </c>
      <c r="F127" s="212" t="s">
        <v>906</v>
      </c>
      <c r="G127" s="15"/>
      <c r="H127" s="211" t="s">
        <v>1</v>
      </c>
      <c r="I127" s="213"/>
      <c r="J127" s="15"/>
      <c r="K127" s="15"/>
      <c r="L127" s="210"/>
      <c r="M127" s="214"/>
      <c r="N127" s="215"/>
      <c r="O127" s="215"/>
      <c r="P127" s="215"/>
      <c r="Q127" s="215"/>
      <c r="R127" s="215"/>
      <c r="S127" s="215"/>
      <c r="T127" s="216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11" t="s">
        <v>156</v>
      </c>
      <c r="AU127" s="211" t="s">
        <v>85</v>
      </c>
      <c r="AV127" s="15" t="s">
        <v>83</v>
      </c>
      <c r="AW127" s="15" t="s">
        <v>31</v>
      </c>
      <c r="AX127" s="15" t="s">
        <v>75</v>
      </c>
      <c r="AY127" s="211" t="s">
        <v>129</v>
      </c>
    </row>
    <row r="128" s="13" customFormat="1">
      <c r="A128" s="13"/>
      <c r="B128" s="185"/>
      <c r="C128" s="13"/>
      <c r="D128" s="186" t="s">
        <v>156</v>
      </c>
      <c r="E128" s="187" t="s">
        <v>1</v>
      </c>
      <c r="F128" s="188" t="s">
        <v>907</v>
      </c>
      <c r="G128" s="13"/>
      <c r="H128" s="189">
        <v>51.399999999999999</v>
      </c>
      <c r="I128" s="190"/>
      <c r="J128" s="13"/>
      <c r="K128" s="13"/>
      <c r="L128" s="185"/>
      <c r="M128" s="191"/>
      <c r="N128" s="192"/>
      <c r="O128" s="192"/>
      <c r="P128" s="192"/>
      <c r="Q128" s="192"/>
      <c r="R128" s="192"/>
      <c r="S128" s="192"/>
      <c r="T128" s="19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87" t="s">
        <v>156</v>
      </c>
      <c r="AU128" s="187" t="s">
        <v>85</v>
      </c>
      <c r="AV128" s="13" t="s">
        <v>85</v>
      </c>
      <c r="AW128" s="13" t="s">
        <v>31</v>
      </c>
      <c r="AX128" s="13" t="s">
        <v>75</v>
      </c>
      <c r="AY128" s="187" t="s">
        <v>129</v>
      </c>
    </row>
    <row r="129" s="13" customFormat="1">
      <c r="A129" s="13"/>
      <c r="B129" s="185"/>
      <c r="C129" s="13"/>
      <c r="D129" s="186" t="s">
        <v>156</v>
      </c>
      <c r="E129" s="187" t="s">
        <v>1</v>
      </c>
      <c r="F129" s="188" t="s">
        <v>908</v>
      </c>
      <c r="G129" s="13"/>
      <c r="H129" s="189">
        <v>7.71</v>
      </c>
      <c r="I129" s="190"/>
      <c r="J129" s="13"/>
      <c r="K129" s="13"/>
      <c r="L129" s="185"/>
      <c r="M129" s="191"/>
      <c r="N129" s="192"/>
      <c r="O129" s="192"/>
      <c r="P129" s="192"/>
      <c r="Q129" s="192"/>
      <c r="R129" s="192"/>
      <c r="S129" s="192"/>
      <c r="T129" s="19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87" t="s">
        <v>156</v>
      </c>
      <c r="AU129" s="187" t="s">
        <v>85</v>
      </c>
      <c r="AV129" s="13" t="s">
        <v>85</v>
      </c>
      <c r="AW129" s="13" t="s">
        <v>31</v>
      </c>
      <c r="AX129" s="13" t="s">
        <v>75</v>
      </c>
      <c r="AY129" s="187" t="s">
        <v>129</v>
      </c>
    </row>
    <row r="130" s="13" customFormat="1">
      <c r="A130" s="13"/>
      <c r="B130" s="185"/>
      <c r="C130" s="13"/>
      <c r="D130" s="186" t="s">
        <v>156</v>
      </c>
      <c r="E130" s="187" t="s">
        <v>1</v>
      </c>
      <c r="F130" s="188" t="s">
        <v>909</v>
      </c>
      <c r="G130" s="13"/>
      <c r="H130" s="189">
        <v>30</v>
      </c>
      <c r="I130" s="190"/>
      <c r="J130" s="13"/>
      <c r="K130" s="13"/>
      <c r="L130" s="185"/>
      <c r="M130" s="191"/>
      <c r="N130" s="192"/>
      <c r="O130" s="192"/>
      <c r="P130" s="192"/>
      <c r="Q130" s="192"/>
      <c r="R130" s="192"/>
      <c r="S130" s="192"/>
      <c r="T130" s="19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87" t="s">
        <v>156</v>
      </c>
      <c r="AU130" s="187" t="s">
        <v>85</v>
      </c>
      <c r="AV130" s="13" t="s">
        <v>85</v>
      </c>
      <c r="AW130" s="13" t="s">
        <v>31</v>
      </c>
      <c r="AX130" s="13" t="s">
        <v>75</v>
      </c>
      <c r="AY130" s="187" t="s">
        <v>129</v>
      </c>
    </row>
    <row r="131" s="13" customFormat="1">
      <c r="A131" s="13"/>
      <c r="B131" s="185"/>
      <c r="C131" s="13"/>
      <c r="D131" s="186" t="s">
        <v>156</v>
      </c>
      <c r="E131" s="187" t="s">
        <v>1</v>
      </c>
      <c r="F131" s="188" t="s">
        <v>910</v>
      </c>
      <c r="G131" s="13"/>
      <c r="H131" s="189">
        <v>4.5</v>
      </c>
      <c r="I131" s="190"/>
      <c r="J131" s="13"/>
      <c r="K131" s="13"/>
      <c r="L131" s="185"/>
      <c r="M131" s="191"/>
      <c r="N131" s="192"/>
      <c r="O131" s="192"/>
      <c r="P131" s="192"/>
      <c r="Q131" s="192"/>
      <c r="R131" s="192"/>
      <c r="S131" s="192"/>
      <c r="T131" s="19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87" t="s">
        <v>156</v>
      </c>
      <c r="AU131" s="187" t="s">
        <v>85</v>
      </c>
      <c r="AV131" s="13" t="s">
        <v>85</v>
      </c>
      <c r="AW131" s="13" t="s">
        <v>31</v>
      </c>
      <c r="AX131" s="13" t="s">
        <v>75</v>
      </c>
      <c r="AY131" s="187" t="s">
        <v>129</v>
      </c>
    </row>
    <row r="132" s="13" customFormat="1">
      <c r="A132" s="13"/>
      <c r="B132" s="185"/>
      <c r="C132" s="13"/>
      <c r="D132" s="186" t="s">
        <v>156</v>
      </c>
      <c r="E132" s="187" t="s">
        <v>1</v>
      </c>
      <c r="F132" s="188" t="s">
        <v>911</v>
      </c>
      <c r="G132" s="13"/>
      <c r="H132" s="189">
        <v>12.210000000000001</v>
      </c>
      <c r="I132" s="190"/>
      <c r="J132" s="13"/>
      <c r="K132" s="13"/>
      <c r="L132" s="185"/>
      <c r="M132" s="191"/>
      <c r="N132" s="192"/>
      <c r="O132" s="192"/>
      <c r="P132" s="192"/>
      <c r="Q132" s="192"/>
      <c r="R132" s="192"/>
      <c r="S132" s="192"/>
      <c r="T132" s="19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87" t="s">
        <v>156</v>
      </c>
      <c r="AU132" s="187" t="s">
        <v>85</v>
      </c>
      <c r="AV132" s="13" t="s">
        <v>85</v>
      </c>
      <c r="AW132" s="13" t="s">
        <v>31</v>
      </c>
      <c r="AX132" s="13" t="s">
        <v>83</v>
      </c>
      <c r="AY132" s="187" t="s">
        <v>129</v>
      </c>
    </row>
    <row r="133" s="2" customFormat="1" ht="33" customHeight="1">
      <c r="A133" s="38"/>
      <c r="B133" s="171"/>
      <c r="C133" s="172" t="s">
        <v>146</v>
      </c>
      <c r="D133" s="172" t="s">
        <v>132</v>
      </c>
      <c r="E133" s="173" t="s">
        <v>380</v>
      </c>
      <c r="F133" s="174" t="s">
        <v>381</v>
      </c>
      <c r="G133" s="175" t="s">
        <v>314</v>
      </c>
      <c r="H133" s="176">
        <v>12.210000000000001</v>
      </c>
      <c r="I133" s="177"/>
      <c r="J133" s="178">
        <f>ROUND(I133*H133,2)</f>
        <v>0</v>
      </c>
      <c r="K133" s="174" t="s">
        <v>187</v>
      </c>
      <c r="L133" s="39"/>
      <c r="M133" s="179" t="s">
        <v>1</v>
      </c>
      <c r="N133" s="180" t="s">
        <v>40</v>
      </c>
      <c r="O133" s="77"/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83" t="s">
        <v>149</v>
      </c>
      <c r="AT133" s="183" t="s">
        <v>132</v>
      </c>
      <c r="AU133" s="183" t="s">
        <v>85</v>
      </c>
      <c r="AY133" s="19" t="s">
        <v>129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9" t="s">
        <v>83</v>
      </c>
      <c r="BK133" s="184">
        <f>ROUND(I133*H133,2)</f>
        <v>0</v>
      </c>
      <c r="BL133" s="19" t="s">
        <v>149</v>
      </c>
      <c r="BM133" s="183" t="s">
        <v>912</v>
      </c>
    </row>
    <row r="134" s="2" customFormat="1" ht="37.8" customHeight="1">
      <c r="A134" s="38"/>
      <c r="B134" s="171"/>
      <c r="C134" s="172" t="s">
        <v>149</v>
      </c>
      <c r="D134" s="172" t="s">
        <v>132</v>
      </c>
      <c r="E134" s="173" t="s">
        <v>387</v>
      </c>
      <c r="F134" s="174" t="s">
        <v>388</v>
      </c>
      <c r="G134" s="175" t="s">
        <v>314</v>
      </c>
      <c r="H134" s="176">
        <v>48.799999999999997</v>
      </c>
      <c r="I134" s="177"/>
      <c r="J134" s="178">
        <f>ROUND(I134*H134,2)</f>
        <v>0</v>
      </c>
      <c r="K134" s="174" t="s">
        <v>187</v>
      </c>
      <c r="L134" s="39"/>
      <c r="M134" s="179" t="s">
        <v>1</v>
      </c>
      <c r="N134" s="180" t="s">
        <v>40</v>
      </c>
      <c r="O134" s="77"/>
      <c r="P134" s="181">
        <f>O134*H134</f>
        <v>0</v>
      </c>
      <c r="Q134" s="181">
        <v>0</v>
      </c>
      <c r="R134" s="181">
        <f>Q134*H134</f>
        <v>0</v>
      </c>
      <c r="S134" s="181">
        <v>0</v>
      </c>
      <c r="T134" s="18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83" t="s">
        <v>149</v>
      </c>
      <c r="AT134" s="183" t="s">
        <v>132</v>
      </c>
      <c r="AU134" s="183" t="s">
        <v>85</v>
      </c>
      <c r="AY134" s="19" t="s">
        <v>129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9" t="s">
        <v>83</v>
      </c>
      <c r="BK134" s="184">
        <f>ROUND(I134*H134,2)</f>
        <v>0</v>
      </c>
      <c r="BL134" s="19" t="s">
        <v>149</v>
      </c>
      <c r="BM134" s="183" t="s">
        <v>913</v>
      </c>
    </row>
    <row r="135" s="13" customFormat="1">
      <c r="A135" s="13"/>
      <c r="B135" s="185"/>
      <c r="C135" s="13"/>
      <c r="D135" s="186" t="s">
        <v>156</v>
      </c>
      <c r="E135" s="187" t="s">
        <v>1</v>
      </c>
      <c r="F135" s="188" t="s">
        <v>914</v>
      </c>
      <c r="G135" s="13"/>
      <c r="H135" s="189">
        <v>48.799999999999997</v>
      </c>
      <c r="I135" s="190"/>
      <c r="J135" s="13"/>
      <c r="K135" s="13"/>
      <c r="L135" s="185"/>
      <c r="M135" s="191"/>
      <c r="N135" s="192"/>
      <c r="O135" s="192"/>
      <c r="P135" s="192"/>
      <c r="Q135" s="192"/>
      <c r="R135" s="192"/>
      <c r="S135" s="192"/>
      <c r="T135" s="19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87" t="s">
        <v>156</v>
      </c>
      <c r="AU135" s="187" t="s">
        <v>85</v>
      </c>
      <c r="AV135" s="13" t="s">
        <v>85</v>
      </c>
      <c r="AW135" s="13" t="s">
        <v>31</v>
      </c>
      <c r="AX135" s="13" t="s">
        <v>83</v>
      </c>
      <c r="AY135" s="187" t="s">
        <v>129</v>
      </c>
    </row>
    <row r="136" s="2" customFormat="1" ht="24.15" customHeight="1">
      <c r="A136" s="38"/>
      <c r="B136" s="171"/>
      <c r="C136" s="172" t="s">
        <v>128</v>
      </c>
      <c r="D136" s="172" t="s">
        <v>132</v>
      </c>
      <c r="E136" s="173" t="s">
        <v>915</v>
      </c>
      <c r="F136" s="174" t="s">
        <v>916</v>
      </c>
      <c r="G136" s="175" t="s">
        <v>314</v>
      </c>
      <c r="H136" s="176">
        <v>12.199999999999999</v>
      </c>
      <c r="I136" s="177"/>
      <c r="J136" s="178">
        <f>ROUND(I136*H136,2)</f>
        <v>0</v>
      </c>
      <c r="K136" s="174" t="s">
        <v>187</v>
      </c>
      <c r="L136" s="39"/>
      <c r="M136" s="179" t="s">
        <v>1</v>
      </c>
      <c r="N136" s="180" t="s">
        <v>40</v>
      </c>
      <c r="O136" s="77"/>
      <c r="P136" s="181">
        <f>O136*H136</f>
        <v>0</v>
      </c>
      <c r="Q136" s="181">
        <v>0</v>
      </c>
      <c r="R136" s="181">
        <f>Q136*H136</f>
        <v>0</v>
      </c>
      <c r="S136" s="181">
        <v>0</v>
      </c>
      <c r="T136" s="18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83" t="s">
        <v>149</v>
      </c>
      <c r="AT136" s="183" t="s">
        <v>132</v>
      </c>
      <c r="AU136" s="183" t="s">
        <v>85</v>
      </c>
      <c r="AY136" s="19" t="s">
        <v>129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9" t="s">
        <v>83</v>
      </c>
      <c r="BK136" s="184">
        <f>ROUND(I136*H136,2)</f>
        <v>0</v>
      </c>
      <c r="BL136" s="19" t="s">
        <v>149</v>
      </c>
      <c r="BM136" s="183" t="s">
        <v>917</v>
      </c>
    </row>
    <row r="137" s="2" customFormat="1" ht="24.15" customHeight="1">
      <c r="A137" s="38"/>
      <c r="B137" s="171"/>
      <c r="C137" s="172" t="s">
        <v>158</v>
      </c>
      <c r="D137" s="172" t="s">
        <v>132</v>
      </c>
      <c r="E137" s="173" t="s">
        <v>396</v>
      </c>
      <c r="F137" s="174" t="s">
        <v>397</v>
      </c>
      <c r="G137" s="175" t="s">
        <v>398</v>
      </c>
      <c r="H137" s="176">
        <v>23.18</v>
      </c>
      <c r="I137" s="177"/>
      <c r="J137" s="178">
        <f>ROUND(I137*H137,2)</f>
        <v>0</v>
      </c>
      <c r="K137" s="174" t="s">
        <v>142</v>
      </c>
      <c r="L137" s="39"/>
      <c r="M137" s="179" t="s">
        <v>1</v>
      </c>
      <c r="N137" s="180" t="s">
        <v>40</v>
      </c>
      <c r="O137" s="77"/>
      <c r="P137" s="181">
        <f>O137*H137</f>
        <v>0</v>
      </c>
      <c r="Q137" s="181">
        <v>0</v>
      </c>
      <c r="R137" s="181">
        <f>Q137*H137</f>
        <v>0</v>
      </c>
      <c r="S137" s="181">
        <v>0</v>
      </c>
      <c r="T137" s="18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83" t="s">
        <v>149</v>
      </c>
      <c r="AT137" s="183" t="s">
        <v>132</v>
      </c>
      <c r="AU137" s="183" t="s">
        <v>85</v>
      </c>
      <c r="AY137" s="19" t="s">
        <v>129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9" t="s">
        <v>83</v>
      </c>
      <c r="BK137" s="184">
        <f>ROUND(I137*H137,2)</f>
        <v>0</v>
      </c>
      <c r="BL137" s="19" t="s">
        <v>149</v>
      </c>
      <c r="BM137" s="183" t="s">
        <v>918</v>
      </c>
    </row>
    <row r="138" s="13" customFormat="1">
      <c r="A138" s="13"/>
      <c r="B138" s="185"/>
      <c r="C138" s="13"/>
      <c r="D138" s="186" t="s">
        <v>156</v>
      </c>
      <c r="E138" s="187" t="s">
        <v>1</v>
      </c>
      <c r="F138" s="188" t="s">
        <v>919</v>
      </c>
      <c r="G138" s="13"/>
      <c r="H138" s="189">
        <v>23.18</v>
      </c>
      <c r="I138" s="190"/>
      <c r="J138" s="13"/>
      <c r="K138" s="13"/>
      <c r="L138" s="185"/>
      <c r="M138" s="191"/>
      <c r="N138" s="192"/>
      <c r="O138" s="192"/>
      <c r="P138" s="192"/>
      <c r="Q138" s="192"/>
      <c r="R138" s="192"/>
      <c r="S138" s="192"/>
      <c r="T138" s="19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7" t="s">
        <v>156</v>
      </c>
      <c r="AU138" s="187" t="s">
        <v>85</v>
      </c>
      <c r="AV138" s="13" t="s">
        <v>85</v>
      </c>
      <c r="AW138" s="13" t="s">
        <v>31</v>
      </c>
      <c r="AX138" s="13" t="s">
        <v>83</v>
      </c>
      <c r="AY138" s="187" t="s">
        <v>129</v>
      </c>
    </row>
    <row r="139" s="2" customFormat="1" ht="16.5" customHeight="1">
      <c r="A139" s="38"/>
      <c r="B139" s="171"/>
      <c r="C139" s="172" t="s">
        <v>164</v>
      </c>
      <c r="D139" s="172" t="s">
        <v>132</v>
      </c>
      <c r="E139" s="173" t="s">
        <v>402</v>
      </c>
      <c r="F139" s="174" t="s">
        <v>403</v>
      </c>
      <c r="G139" s="175" t="s">
        <v>314</v>
      </c>
      <c r="H139" s="176">
        <v>12.199999999999999</v>
      </c>
      <c r="I139" s="177"/>
      <c r="J139" s="178">
        <f>ROUND(I139*H139,2)</f>
        <v>0</v>
      </c>
      <c r="K139" s="174" t="s">
        <v>142</v>
      </c>
      <c r="L139" s="39"/>
      <c r="M139" s="179" t="s">
        <v>1</v>
      </c>
      <c r="N139" s="180" t="s">
        <v>40</v>
      </c>
      <c r="O139" s="77"/>
      <c r="P139" s="181">
        <f>O139*H139</f>
        <v>0</v>
      </c>
      <c r="Q139" s="181">
        <v>0</v>
      </c>
      <c r="R139" s="181">
        <f>Q139*H139</f>
        <v>0</v>
      </c>
      <c r="S139" s="181">
        <v>0</v>
      </c>
      <c r="T139" s="18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83" t="s">
        <v>149</v>
      </c>
      <c r="AT139" s="183" t="s">
        <v>132</v>
      </c>
      <c r="AU139" s="183" t="s">
        <v>85</v>
      </c>
      <c r="AY139" s="19" t="s">
        <v>129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9" t="s">
        <v>83</v>
      </c>
      <c r="BK139" s="184">
        <f>ROUND(I139*H139,2)</f>
        <v>0</v>
      </c>
      <c r="BL139" s="19" t="s">
        <v>149</v>
      </c>
      <c r="BM139" s="183" t="s">
        <v>920</v>
      </c>
    </row>
    <row r="140" s="2" customFormat="1" ht="24.15" customHeight="1">
      <c r="A140" s="38"/>
      <c r="B140" s="171"/>
      <c r="C140" s="172" t="s">
        <v>168</v>
      </c>
      <c r="D140" s="172" t="s">
        <v>132</v>
      </c>
      <c r="E140" s="173" t="s">
        <v>921</v>
      </c>
      <c r="F140" s="174" t="s">
        <v>922</v>
      </c>
      <c r="G140" s="175" t="s">
        <v>205</v>
      </c>
      <c r="H140" s="176">
        <v>745.89999999999998</v>
      </c>
      <c r="I140" s="177"/>
      <c r="J140" s="178">
        <f>ROUND(I140*H140,2)</f>
        <v>0</v>
      </c>
      <c r="K140" s="174" t="s">
        <v>142</v>
      </c>
      <c r="L140" s="39"/>
      <c r="M140" s="179" t="s">
        <v>1</v>
      </c>
      <c r="N140" s="180" t="s">
        <v>40</v>
      </c>
      <c r="O140" s="77"/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83" t="s">
        <v>149</v>
      </c>
      <c r="AT140" s="183" t="s">
        <v>132</v>
      </c>
      <c r="AU140" s="183" t="s">
        <v>85</v>
      </c>
      <c r="AY140" s="19" t="s">
        <v>129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9" t="s">
        <v>83</v>
      </c>
      <c r="BK140" s="184">
        <f>ROUND(I140*H140,2)</f>
        <v>0</v>
      </c>
      <c r="BL140" s="19" t="s">
        <v>149</v>
      </c>
      <c r="BM140" s="183" t="s">
        <v>923</v>
      </c>
    </row>
    <row r="141" s="13" customFormat="1">
      <c r="A141" s="13"/>
      <c r="B141" s="185"/>
      <c r="C141" s="13"/>
      <c r="D141" s="186" t="s">
        <v>156</v>
      </c>
      <c r="E141" s="187" t="s">
        <v>1</v>
      </c>
      <c r="F141" s="188" t="s">
        <v>924</v>
      </c>
      <c r="G141" s="13"/>
      <c r="H141" s="189">
        <v>745.89999999999998</v>
      </c>
      <c r="I141" s="190"/>
      <c r="J141" s="13"/>
      <c r="K141" s="13"/>
      <c r="L141" s="185"/>
      <c r="M141" s="191"/>
      <c r="N141" s="192"/>
      <c r="O141" s="192"/>
      <c r="P141" s="192"/>
      <c r="Q141" s="192"/>
      <c r="R141" s="192"/>
      <c r="S141" s="192"/>
      <c r="T141" s="19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7" t="s">
        <v>156</v>
      </c>
      <c r="AU141" s="187" t="s">
        <v>85</v>
      </c>
      <c r="AV141" s="13" t="s">
        <v>85</v>
      </c>
      <c r="AW141" s="13" t="s">
        <v>31</v>
      </c>
      <c r="AX141" s="13" t="s">
        <v>83</v>
      </c>
      <c r="AY141" s="187" t="s">
        <v>129</v>
      </c>
    </row>
    <row r="142" s="2" customFormat="1" ht="21.75" customHeight="1">
      <c r="A142" s="38"/>
      <c r="B142" s="171"/>
      <c r="C142" s="225" t="s">
        <v>172</v>
      </c>
      <c r="D142" s="225" t="s">
        <v>427</v>
      </c>
      <c r="E142" s="226" t="s">
        <v>567</v>
      </c>
      <c r="F142" s="227" t="s">
        <v>925</v>
      </c>
      <c r="G142" s="228" t="s">
        <v>398</v>
      </c>
      <c r="H142" s="229">
        <v>141.721</v>
      </c>
      <c r="I142" s="230"/>
      <c r="J142" s="231">
        <f>ROUND(I142*H142,2)</f>
        <v>0</v>
      </c>
      <c r="K142" s="227" t="s">
        <v>1</v>
      </c>
      <c r="L142" s="232"/>
      <c r="M142" s="233" t="s">
        <v>1</v>
      </c>
      <c r="N142" s="234" t="s">
        <v>40</v>
      </c>
      <c r="O142" s="77"/>
      <c r="P142" s="181">
        <f>O142*H142</f>
        <v>0</v>
      </c>
      <c r="Q142" s="181">
        <v>0</v>
      </c>
      <c r="R142" s="181">
        <f>Q142*H142</f>
        <v>0</v>
      </c>
      <c r="S142" s="181">
        <v>0</v>
      </c>
      <c r="T142" s="182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83" t="s">
        <v>168</v>
      </c>
      <c r="AT142" s="183" t="s">
        <v>427</v>
      </c>
      <c r="AU142" s="183" t="s">
        <v>85</v>
      </c>
      <c r="AY142" s="19" t="s">
        <v>129</v>
      </c>
      <c r="BE142" s="184">
        <f>IF(N142="základní",J142,0)</f>
        <v>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9" t="s">
        <v>83</v>
      </c>
      <c r="BK142" s="184">
        <f>ROUND(I142*H142,2)</f>
        <v>0</v>
      </c>
      <c r="BL142" s="19" t="s">
        <v>149</v>
      </c>
      <c r="BM142" s="183" t="s">
        <v>926</v>
      </c>
    </row>
    <row r="143" s="13" customFormat="1">
      <c r="A143" s="13"/>
      <c r="B143" s="185"/>
      <c r="C143" s="13"/>
      <c r="D143" s="186" t="s">
        <v>156</v>
      </c>
      <c r="E143" s="187" t="s">
        <v>1</v>
      </c>
      <c r="F143" s="188" t="s">
        <v>927</v>
      </c>
      <c r="G143" s="13"/>
      <c r="H143" s="189">
        <v>141.721</v>
      </c>
      <c r="I143" s="190"/>
      <c r="J143" s="13"/>
      <c r="K143" s="13"/>
      <c r="L143" s="185"/>
      <c r="M143" s="191"/>
      <c r="N143" s="192"/>
      <c r="O143" s="192"/>
      <c r="P143" s="192"/>
      <c r="Q143" s="192"/>
      <c r="R143" s="192"/>
      <c r="S143" s="192"/>
      <c r="T143" s="19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7" t="s">
        <v>156</v>
      </c>
      <c r="AU143" s="187" t="s">
        <v>85</v>
      </c>
      <c r="AV143" s="13" t="s">
        <v>85</v>
      </c>
      <c r="AW143" s="13" t="s">
        <v>31</v>
      </c>
      <c r="AX143" s="13" t="s">
        <v>83</v>
      </c>
      <c r="AY143" s="187" t="s">
        <v>129</v>
      </c>
    </row>
    <row r="144" s="2" customFormat="1" ht="24.15" customHeight="1">
      <c r="A144" s="38"/>
      <c r="B144" s="171"/>
      <c r="C144" s="172" t="s">
        <v>254</v>
      </c>
      <c r="D144" s="172" t="s">
        <v>132</v>
      </c>
      <c r="E144" s="173" t="s">
        <v>928</v>
      </c>
      <c r="F144" s="174" t="s">
        <v>929</v>
      </c>
      <c r="G144" s="175" t="s">
        <v>205</v>
      </c>
      <c r="H144" s="176">
        <v>745.89999999999998</v>
      </c>
      <c r="I144" s="177"/>
      <c r="J144" s="178">
        <f>ROUND(I144*H144,2)</f>
        <v>0</v>
      </c>
      <c r="K144" s="174" t="s">
        <v>187</v>
      </c>
      <c r="L144" s="39"/>
      <c r="M144" s="179" t="s">
        <v>1</v>
      </c>
      <c r="N144" s="180" t="s">
        <v>40</v>
      </c>
      <c r="O144" s="77"/>
      <c r="P144" s="181">
        <f>O144*H144</f>
        <v>0</v>
      </c>
      <c r="Q144" s="181">
        <v>0</v>
      </c>
      <c r="R144" s="181">
        <f>Q144*H144</f>
        <v>0</v>
      </c>
      <c r="S144" s="181">
        <v>0</v>
      </c>
      <c r="T144" s="18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83" t="s">
        <v>149</v>
      </c>
      <c r="AT144" s="183" t="s">
        <v>132</v>
      </c>
      <c r="AU144" s="183" t="s">
        <v>85</v>
      </c>
      <c r="AY144" s="19" t="s">
        <v>129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9" t="s">
        <v>83</v>
      </c>
      <c r="BK144" s="184">
        <f>ROUND(I144*H144,2)</f>
        <v>0</v>
      </c>
      <c r="BL144" s="19" t="s">
        <v>149</v>
      </c>
      <c r="BM144" s="183" t="s">
        <v>930</v>
      </c>
    </row>
    <row r="145" s="13" customFormat="1">
      <c r="A145" s="13"/>
      <c r="B145" s="185"/>
      <c r="C145" s="13"/>
      <c r="D145" s="186" t="s">
        <v>156</v>
      </c>
      <c r="E145" s="187" t="s">
        <v>1</v>
      </c>
      <c r="F145" s="188" t="s">
        <v>931</v>
      </c>
      <c r="G145" s="13"/>
      <c r="H145" s="189">
        <v>459.80000000000001</v>
      </c>
      <c r="I145" s="190"/>
      <c r="J145" s="13"/>
      <c r="K145" s="13"/>
      <c r="L145" s="185"/>
      <c r="M145" s="191"/>
      <c r="N145" s="192"/>
      <c r="O145" s="192"/>
      <c r="P145" s="192"/>
      <c r="Q145" s="192"/>
      <c r="R145" s="192"/>
      <c r="S145" s="192"/>
      <c r="T145" s="19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7" t="s">
        <v>156</v>
      </c>
      <c r="AU145" s="187" t="s">
        <v>85</v>
      </c>
      <c r="AV145" s="13" t="s">
        <v>85</v>
      </c>
      <c r="AW145" s="13" t="s">
        <v>31</v>
      </c>
      <c r="AX145" s="13" t="s">
        <v>75</v>
      </c>
      <c r="AY145" s="187" t="s">
        <v>129</v>
      </c>
    </row>
    <row r="146" s="13" customFormat="1">
      <c r="A146" s="13"/>
      <c r="B146" s="185"/>
      <c r="C146" s="13"/>
      <c r="D146" s="186" t="s">
        <v>156</v>
      </c>
      <c r="E146" s="187" t="s">
        <v>1</v>
      </c>
      <c r="F146" s="188" t="s">
        <v>932</v>
      </c>
      <c r="G146" s="13"/>
      <c r="H146" s="189">
        <v>286.10000000000002</v>
      </c>
      <c r="I146" s="190"/>
      <c r="J146" s="13"/>
      <c r="K146" s="13"/>
      <c r="L146" s="185"/>
      <c r="M146" s="191"/>
      <c r="N146" s="192"/>
      <c r="O146" s="192"/>
      <c r="P146" s="192"/>
      <c r="Q146" s="192"/>
      <c r="R146" s="192"/>
      <c r="S146" s="192"/>
      <c r="T146" s="19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87" t="s">
        <v>156</v>
      </c>
      <c r="AU146" s="187" t="s">
        <v>85</v>
      </c>
      <c r="AV146" s="13" t="s">
        <v>85</v>
      </c>
      <c r="AW146" s="13" t="s">
        <v>31</v>
      </c>
      <c r="AX146" s="13" t="s">
        <v>75</v>
      </c>
      <c r="AY146" s="187" t="s">
        <v>129</v>
      </c>
    </row>
    <row r="147" s="14" customFormat="1">
      <c r="A147" s="14"/>
      <c r="B147" s="202"/>
      <c r="C147" s="14"/>
      <c r="D147" s="186" t="s">
        <v>156</v>
      </c>
      <c r="E147" s="203" t="s">
        <v>1</v>
      </c>
      <c r="F147" s="204" t="s">
        <v>219</v>
      </c>
      <c r="G147" s="14"/>
      <c r="H147" s="205">
        <v>745.89999999999998</v>
      </c>
      <c r="I147" s="206"/>
      <c r="J147" s="14"/>
      <c r="K147" s="14"/>
      <c r="L147" s="202"/>
      <c r="M147" s="207"/>
      <c r="N147" s="208"/>
      <c r="O147" s="208"/>
      <c r="P147" s="208"/>
      <c r="Q147" s="208"/>
      <c r="R147" s="208"/>
      <c r="S147" s="208"/>
      <c r="T147" s="20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03" t="s">
        <v>156</v>
      </c>
      <c r="AU147" s="203" t="s">
        <v>85</v>
      </c>
      <c r="AV147" s="14" t="s">
        <v>149</v>
      </c>
      <c r="AW147" s="14" t="s">
        <v>31</v>
      </c>
      <c r="AX147" s="14" t="s">
        <v>83</v>
      </c>
      <c r="AY147" s="203" t="s">
        <v>129</v>
      </c>
    </row>
    <row r="148" s="2" customFormat="1" ht="16.5" customHeight="1">
      <c r="A148" s="38"/>
      <c r="B148" s="171"/>
      <c r="C148" s="225" t="s">
        <v>263</v>
      </c>
      <c r="D148" s="225" t="s">
        <v>427</v>
      </c>
      <c r="E148" s="226" t="s">
        <v>933</v>
      </c>
      <c r="F148" s="227" t="s">
        <v>934</v>
      </c>
      <c r="G148" s="228" t="s">
        <v>935</v>
      </c>
      <c r="H148" s="229">
        <v>0.46100000000000002</v>
      </c>
      <c r="I148" s="230"/>
      <c r="J148" s="231">
        <f>ROUND(I148*H148,2)</f>
        <v>0</v>
      </c>
      <c r="K148" s="227" t="s">
        <v>142</v>
      </c>
      <c r="L148" s="232"/>
      <c r="M148" s="233" t="s">
        <v>1</v>
      </c>
      <c r="N148" s="234" t="s">
        <v>40</v>
      </c>
      <c r="O148" s="77"/>
      <c r="P148" s="181">
        <f>O148*H148</f>
        <v>0</v>
      </c>
      <c r="Q148" s="181">
        <v>0.001</v>
      </c>
      <c r="R148" s="181">
        <f>Q148*H148</f>
        <v>0.00046100000000000004</v>
      </c>
      <c r="S148" s="181">
        <v>0</v>
      </c>
      <c r="T148" s="182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83" t="s">
        <v>168</v>
      </c>
      <c r="AT148" s="183" t="s">
        <v>427</v>
      </c>
      <c r="AU148" s="183" t="s">
        <v>85</v>
      </c>
      <c r="AY148" s="19" t="s">
        <v>129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9" t="s">
        <v>83</v>
      </c>
      <c r="BK148" s="184">
        <f>ROUND(I148*H148,2)</f>
        <v>0</v>
      </c>
      <c r="BL148" s="19" t="s">
        <v>149</v>
      </c>
      <c r="BM148" s="183" t="s">
        <v>936</v>
      </c>
    </row>
    <row r="149" s="13" customFormat="1">
      <c r="A149" s="13"/>
      <c r="B149" s="185"/>
      <c r="C149" s="13"/>
      <c r="D149" s="186" t="s">
        <v>156</v>
      </c>
      <c r="E149" s="187" t="s">
        <v>1</v>
      </c>
      <c r="F149" s="188" t="s">
        <v>937</v>
      </c>
      <c r="G149" s="13"/>
      <c r="H149" s="189">
        <v>23.047999999999998</v>
      </c>
      <c r="I149" s="190"/>
      <c r="J149" s="13"/>
      <c r="K149" s="13"/>
      <c r="L149" s="185"/>
      <c r="M149" s="191"/>
      <c r="N149" s="192"/>
      <c r="O149" s="192"/>
      <c r="P149" s="192"/>
      <c r="Q149" s="192"/>
      <c r="R149" s="192"/>
      <c r="S149" s="192"/>
      <c r="T149" s="19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7" t="s">
        <v>156</v>
      </c>
      <c r="AU149" s="187" t="s">
        <v>85</v>
      </c>
      <c r="AV149" s="13" t="s">
        <v>85</v>
      </c>
      <c r="AW149" s="13" t="s">
        <v>31</v>
      </c>
      <c r="AX149" s="13" t="s">
        <v>83</v>
      </c>
      <c r="AY149" s="187" t="s">
        <v>129</v>
      </c>
    </row>
    <row r="150" s="13" customFormat="1">
      <c r="A150" s="13"/>
      <c r="B150" s="185"/>
      <c r="C150" s="13"/>
      <c r="D150" s="186" t="s">
        <v>156</v>
      </c>
      <c r="E150" s="13"/>
      <c r="F150" s="188" t="s">
        <v>938</v>
      </c>
      <c r="G150" s="13"/>
      <c r="H150" s="189">
        <v>0.46100000000000002</v>
      </c>
      <c r="I150" s="190"/>
      <c r="J150" s="13"/>
      <c r="K150" s="13"/>
      <c r="L150" s="185"/>
      <c r="M150" s="191"/>
      <c r="N150" s="192"/>
      <c r="O150" s="192"/>
      <c r="P150" s="192"/>
      <c r="Q150" s="192"/>
      <c r="R150" s="192"/>
      <c r="S150" s="192"/>
      <c r="T150" s="19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87" t="s">
        <v>156</v>
      </c>
      <c r="AU150" s="187" t="s">
        <v>85</v>
      </c>
      <c r="AV150" s="13" t="s">
        <v>85</v>
      </c>
      <c r="AW150" s="13" t="s">
        <v>3</v>
      </c>
      <c r="AX150" s="13" t="s">
        <v>83</v>
      </c>
      <c r="AY150" s="187" t="s">
        <v>129</v>
      </c>
    </row>
    <row r="151" s="2" customFormat="1" ht="24.15" customHeight="1">
      <c r="A151" s="38"/>
      <c r="B151" s="171"/>
      <c r="C151" s="172" t="s">
        <v>8</v>
      </c>
      <c r="D151" s="172" t="s">
        <v>132</v>
      </c>
      <c r="E151" s="173" t="s">
        <v>421</v>
      </c>
      <c r="F151" s="174" t="s">
        <v>422</v>
      </c>
      <c r="G151" s="175" t="s">
        <v>205</v>
      </c>
      <c r="H151" s="176">
        <v>81.400000000000006</v>
      </c>
      <c r="I151" s="177"/>
      <c r="J151" s="178">
        <f>ROUND(I151*H151,2)</f>
        <v>0</v>
      </c>
      <c r="K151" s="174" t="s">
        <v>187</v>
      </c>
      <c r="L151" s="39"/>
      <c r="M151" s="179" t="s">
        <v>1</v>
      </c>
      <c r="N151" s="180" t="s">
        <v>40</v>
      </c>
      <c r="O151" s="77"/>
      <c r="P151" s="181">
        <f>O151*H151</f>
        <v>0</v>
      </c>
      <c r="Q151" s="181">
        <v>0</v>
      </c>
      <c r="R151" s="181">
        <f>Q151*H151</f>
        <v>0</v>
      </c>
      <c r="S151" s="181">
        <v>0</v>
      </c>
      <c r="T151" s="182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83" t="s">
        <v>149</v>
      </c>
      <c r="AT151" s="183" t="s">
        <v>132</v>
      </c>
      <c r="AU151" s="183" t="s">
        <v>85</v>
      </c>
      <c r="AY151" s="19" t="s">
        <v>129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19" t="s">
        <v>83</v>
      </c>
      <c r="BK151" s="184">
        <f>ROUND(I151*H151,2)</f>
        <v>0</v>
      </c>
      <c r="BL151" s="19" t="s">
        <v>149</v>
      </c>
      <c r="BM151" s="183" t="s">
        <v>939</v>
      </c>
    </row>
    <row r="152" s="13" customFormat="1">
      <c r="A152" s="13"/>
      <c r="B152" s="185"/>
      <c r="C152" s="13"/>
      <c r="D152" s="186" t="s">
        <v>156</v>
      </c>
      <c r="E152" s="187" t="s">
        <v>1</v>
      </c>
      <c r="F152" s="188" t="s">
        <v>940</v>
      </c>
      <c r="G152" s="13"/>
      <c r="H152" s="189">
        <v>81.400000000000006</v>
      </c>
      <c r="I152" s="190"/>
      <c r="J152" s="13"/>
      <c r="K152" s="13"/>
      <c r="L152" s="185"/>
      <c r="M152" s="191"/>
      <c r="N152" s="192"/>
      <c r="O152" s="192"/>
      <c r="P152" s="192"/>
      <c r="Q152" s="192"/>
      <c r="R152" s="192"/>
      <c r="S152" s="192"/>
      <c r="T152" s="19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87" t="s">
        <v>156</v>
      </c>
      <c r="AU152" s="187" t="s">
        <v>85</v>
      </c>
      <c r="AV152" s="13" t="s">
        <v>85</v>
      </c>
      <c r="AW152" s="13" t="s">
        <v>31</v>
      </c>
      <c r="AX152" s="13" t="s">
        <v>83</v>
      </c>
      <c r="AY152" s="187" t="s">
        <v>129</v>
      </c>
    </row>
    <row r="153" s="2" customFormat="1" ht="21.75" customHeight="1">
      <c r="A153" s="38"/>
      <c r="B153" s="171"/>
      <c r="C153" s="172" t="s">
        <v>275</v>
      </c>
      <c r="D153" s="172" t="s">
        <v>132</v>
      </c>
      <c r="E153" s="173" t="s">
        <v>941</v>
      </c>
      <c r="F153" s="174" t="s">
        <v>942</v>
      </c>
      <c r="G153" s="175" t="s">
        <v>205</v>
      </c>
      <c r="H153" s="176">
        <v>745.89999999999998</v>
      </c>
      <c r="I153" s="177"/>
      <c r="J153" s="178">
        <f>ROUND(I153*H153,2)</f>
        <v>0</v>
      </c>
      <c r="K153" s="174" t="s">
        <v>142</v>
      </c>
      <c r="L153" s="39"/>
      <c r="M153" s="179" t="s">
        <v>1</v>
      </c>
      <c r="N153" s="180" t="s">
        <v>40</v>
      </c>
      <c r="O153" s="77"/>
      <c r="P153" s="181">
        <f>O153*H153</f>
        <v>0</v>
      </c>
      <c r="Q153" s="181">
        <v>0</v>
      </c>
      <c r="R153" s="181">
        <f>Q153*H153</f>
        <v>0</v>
      </c>
      <c r="S153" s="181">
        <v>0</v>
      </c>
      <c r="T153" s="18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83" t="s">
        <v>149</v>
      </c>
      <c r="AT153" s="183" t="s">
        <v>132</v>
      </c>
      <c r="AU153" s="183" t="s">
        <v>85</v>
      </c>
      <c r="AY153" s="19" t="s">
        <v>129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9" t="s">
        <v>83</v>
      </c>
      <c r="BK153" s="184">
        <f>ROUND(I153*H153,2)</f>
        <v>0</v>
      </c>
      <c r="BL153" s="19" t="s">
        <v>149</v>
      </c>
      <c r="BM153" s="183" t="s">
        <v>943</v>
      </c>
    </row>
    <row r="154" s="2" customFormat="1" ht="16.5" customHeight="1">
      <c r="A154" s="38"/>
      <c r="B154" s="171"/>
      <c r="C154" s="172" t="s">
        <v>283</v>
      </c>
      <c r="D154" s="172" t="s">
        <v>132</v>
      </c>
      <c r="E154" s="173" t="s">
        <v>944</v>
      </c>
      <c r="F154" s="174" t="s">
        <v>945</v>
      </c>
      <c r="G154" s="175" t="s">
        <v>314</v>
      </c>
      <c r="H154" s="176">
        <v>74.590000000000003</v>
      </c>
      <c r="I154" s="177"/>
      <c r="J154" s="178">
        <f>ROUND(I154*H154,2)</f>
        <v>0</v>
      </c>
      <c r="K154" s="174" t="s">
        <v>142</v>
      </c>
      <c r="L154" s="39"/>
      <c r="M154" s="179" t="s">
        <v>1</v>
      </c>
      <c r="N154" s="180" t="s">
        <v>40</v>
      </c>
      <c r="O154" s="77"/>
      <c r="P154" s="181">
        <f>O154*H154</f>
        <v>0</v>
      </c>
      <c r="Q154" s="181">
        <v>0</v>
      </c>
      <c r="R154" s="181">
        <f>Q154*H154</f>
        <v>0</v>
      </c>
      <c r="S154" s="181">
        <v>0</v>
      </c>
      <c r="T154" s="182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83" t="s">
        <v>149</v>
      </c>
      <c r="AT154" s="183" t="s">
        <v>132</v>
      </c>
      <c r="AU154" s="183" t="s">
        <v>85</v>
      </c>
      <c r="AY154" s="19" t="s">
        <v>129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9" t="s">
        <v>83</v>
      </c>
      <c r="BK154" s="184">
        <f>ROUND(I154*H154,2)</f>
        <v>0</v>
      </c>
      <c r="BL154" s="19" t="s">
        <v>149</v>
      </c>
      <c r="BM154" s="183" t="s">
        <v>946</v>
      </c>
    </row>
    <row r="155" s="13" customFormat="1">
      <c r="A155" s="13"/>
      <c r="B155" s="185"/>
      <c r="C155" s="13"/>
      <c r="D155" s="186" t="s">
        <v>156</v>
      </c>
      <c r="E155" s="187" t="s">
        <v>1</v>
      </c>
      <c r="F155" s="188" t="s">
        <v>947</v>
      </c>
      <c r="G155" s="13"/>
      <c r="H155" s="189">
        <v>74.590000000000003</v>
      </c>
      <c r="I155" s="190"/>
      <c r="J155" s="13"/>
      <c r="K155" s="13"/>
      <c r="L155" s="185"/>
      <c r="M155" s="191"/>
      <c r="N155" s="192"/>
      <c r="O155" s="192"/>
      <c r="P155" s="192"/>
      <c r="Q155" s="192"/>
      <c r="R155" s="192"/>
      <c r="S155" s="192"/>
      <c r="T155" s="19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87" t="s">
        <v>156</v>
      </c>
      <c r="AU155" s="187" t="s">
        <v>85</v>
      </c>
      <c r="AV155" s="13" t="s">
        <v>85</v>
      </c>
      <c r="AW155" s="13" t="s">
        <v>31</v>
      </c>
      <c r="AX155" s="13" t="s">
        <v>83</v>
      </c>
      <c r="AY155" s="187" t="s">
        <v>129</v>
      </c>
    </row>
    <row r="156" s="2" customFormat="1" ht="21.75" customHeight="1">
      <c r="A156" s="38"/>
      <c r="B156" s="171"/>
      <c r="C156" s="172" t="s">
        <v>291</v>
      </c>
      <c r="D156" s="172" t="s">
        <v>132</v>
      </c>
      <c r="E156" s="173" t="s">
        <v>948</v>
      </c>
      <c r="F156" s="174" t="s">
        <v>949</v>
      </c>
      <c r="G156" s="175" t="s">
        <v>314</v>
      </c>
      <c r="H156" s="176">
        <v>74.590000000000003</v>
      </c>
      <c r="I156" s="177"/>
      <c r="J156" s="178">
        <f>ROUND(I156*H156,2)</f>
        <v>0</v>
      </c>
      <c r="K156" s="174" t="s">
        <v>142</v>
      </c>
      <c r="L156" s="39"/>
      <c r="M156" s="179" t="s">
        <v>1</v>
      </c>
      <c r="N156" s="180" t="s">
        <v>40</v>
      </c>
      <c r="O156" s="77"/>
      <c r="P156" s="181">
        <f>O156*H156</f>
        <v>0</v>
      </c>
      <c r="Q156" s="181">
        <v>0</v>
      </c>
      <c r="R156" s="181">
        <f>Q156*H156</f>
        <v>0</v>
      </c>
      <c r="S156" s="181">
        <v>0</v>
      </c>
      <c r="T156" s="182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83" t="s">
        <v>149</v>
      </c>
      <c r="AT156" s="183" t="s">
        <v>132</v>
      </c>
      <c r="AU156" s="183" t="s">
        <v>85</v>
      </c>
      <c r="AY156" s="19" t="s">
        <v>129</v>
      </c>
      <c r="BE156" s="184">
        <f>IF(N156="základní",J156,0)</f>
        <v>0</v>
      </c>
      <c r="BF156" s="184">
        <f>IF(N156="snížená",J156,0)</f>
        <v>0</v>
      </c>
      <c r="BG156" s="184">
        <f>IF(N156="zákl. přenesená",J156,0)</f>
        <v>0</v>
      </c>
      <c r="BH156" s="184">
        <f>IF(N156="sníž. přenesená",J156,0)</f>
        <v>0</v>
      </c>
      <c r="BI156" s="184">
        <f>IF(N156="nulová",J156,0)</f>
        <v>0</v>
      </c>
      <c r="BJ156" s="19" t="s">
        <v>83</v>
      </c>
      <c r="BK156" s="184">
        <f>ROUND(I156*H156,2)</f>
        <v>0</v>
      </c>
      <c r="BL156" s="19" t="s">
        <v>149</v>
      </c>
      <c r="BM156" s="183" t="s">
        <v>950</v>
      </c>
    </row>
    <row r="157" s="2" customFormat="1" ht="24.15" customHeight="1">
      <c r="A157" s="38"/>
      <c r="B157" s="171"/>
      <c r="C157" s="172" t="s">
        <v>300</v>
      </c>
      <c r="D157" s="172" t="s">
        <v>132</v>
      </c>
      <c r="E157" s="173" t="s">
        <v>951</v>
      </c>
      <c r="F157" s="174" t="s">
        <v>952</v>
      </c>
      <c r="G157" s="175" t="s">
        <v>314</v>
      </c>
      <c r="H157" s="176">
        <v>820.49000000000001</v>
      </c>
      <c r="I157" s="177"/>
      <c r="J157" s="178">
        <f>ROUND(I157*H157,2)</f>
        <v>0</v>
      </c>
      <c r="K157" s="174" t="s">
        <v>142</v>
      </c>
      <c r="L157" s="39"/>
      <c r="M157" s="179" t="s">
        <v>1</v>
      </c>
      <c r="N157" s="180" t="s">
        <v>40</v>
      </c>
      <c r="O157" s="77"/>
      <c r="P157" s="181">
        <f>O157*H157</f>
        <v>0</v>
      </c>
      <c r="Q157" s="181">
        <v>0</v>
      </c>
      <c r="R157" s="181">
        <f>Q157*H157</f>
        <v>0</v>
      </c>
      <c r="S157" s="181">
        <v>0</v>
      </c>
      <c r="T157" s="182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83" t="s">
        <v>149</v>
      </c>
      <c r="AT157" s="183" t="s">
        <v>132</v>
      </c>
      <c r="AU157" s="183" t="s">
        <v>85</v>
      </c>
      <c r="AY157" s="19" t="s">
        <v>129</v>
      </c>
      <c r="BE157" s="184">
        <f>IF(N157="základní",J157,0)</f>
        <v>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19" t="s">
        <v>83</v>
      </c>
      <c r="BK157" s="184">
        <f>ROUND(I157*H157,2)</f>
        <v>0</v>
      </c>
      <c r="BL157" s="19" t="s">
        <v>149</v>
      </c>
      <c r="BM157" s="183" t="s">
        <v>953</v>
      </c>
    </row>
    <row r="158" s="13" customFormat="1">
      <c r="A158" s="13"/>
      <c r="B158" s="185"/>
      <c r="C158" s="13"/>
      <c r="D158" s="186" t="s">
        <v>156</v>
      </c>
      <c r="E158" s="187" t="s">
        <v>1</v>
      </c>
      <c r="F158" s="188" t="s">
        <v>954</v>
      </c>
      <c r="G158" s="13"/>
      <c r="H158" s="189">
        <v>820.49000000000001</v>
      </c>
      <c r="I158" s="190"/>
      <c r="J158" s="13"/>
      <c r="K158" s="13"/>
      <c r="L158" s="185"/>
      <c r="M158" s="191"/>
      <c r="N158" s="192"/>
      <c r="O158" s="192"/>
      <c r="P158" s="192"/>
      <c r="Q158" s="192"/>
      <c r="R158" s="192"/>
      <c r="S158" s="192"/>
      <c r="T158" s="19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87" t="s">
        <v>156</v>
      </c>
      <c r="AU158" s="187" t="s">
        <v>85</v>
      </c>
      <c r="AV158" s="13" t="s">
        <v>85</v>
      </c>
      <c r="AW158" s="13" t="s">
        <v>31</v>
      </c>
      <c r="AX158" s="13" t="s">
        <v>83</v>
      </c>
      <c r="AY158" s="187" t="s">
        <v>129</v>
      </c>
    </row>
    <row r="159" s="12" customFormat="1" ht="22.8" customHeight="1">
      <c r="A159" s="12"/>
      <c r="B159" s="158"/>
      <c r="C159" s="12"/>
      <c r="D159" s="159" t="s">
        <v>74</v>
      </c>
      <c r="E159" s="169" t="s">
        <v>128</v>
      </c>
      <c r="F159" s="169" t="s">
        <v>457</v>
      </c>
      <c r="G159" s="12"/>
      <c r="H159" s="12"/>
      <c r="I159" s="161"/>
      <c r="J159" s="170">
        <f>BK159</f>
        <v>0</v>
      </c>
      <c r="K159" s="12"/>
      <c r="L159" s="158"/>
      <c r="M159" s="163"/>
      <c r="N159" s="164"/>
      <c r="O159" s="164"/>
      <c r="P159" s="165">
        <f>SUM(P160:P174)</f>
        <v>0</v>
      </c>
      <c r="Q159" s="164"/>
      <c r="R159" s="165">
        <f>SUM(R160:R174)</f>
        <v>21.728102</v>
      </c>
      <c r="S159" s="164"/>
      <c r="T159" s="166">
        <f>SUM(T160:T174)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59" t="s">
        <v>83</v>
      </c>
      <c r="AT159" s="167" t="s">
        <v>74</v>
      </c>
      <c r="AU159" s="167" t="s">
        <v>83</v>
      </c>
      <c r="AY159" s="159" t="s">
        <v>129</v>
      </c>
      <c r="BK159" s="168">
        <f>SUM(BK160:BK174)</f>
        <v>0</v>
      </c>
    </row>
    <row r="160" s="2" customFormat="1" ht="24.15" customHeight="1">
      <c r="A160" s="38"/>
      <c r="B160" s="171"/>
      <c r="C160" s="172" t="s">
        <v>306</v>
      </c>
      <c r="D160" s="172" t="s">
        <v>132</v>
      </c>
      <c r="E160" s="173" t="s">
        <v>459</v>
      </c>
      <c r="F160" s="174" t="s">
        <v>955</v>
      </c>
      <c r="G160" s="175" t="s">
        <v>205</v>
      </c>
      <c r="H160" s="176">
        <v>81.400000000000006</v>
      </c>
      <c r="I160" s="177"/>
      <c r="J160" s="178">
        <f>ROUND(I160*H160,2)</f>
        <v>0</v>
      </c>
      <c r="K160" s="174" t="s">
        <v>187</v>
      </c>
      <c r="L160" s="39"/>
      <c r="M160" s="179" t="s">
        <v>1</v>
      </c>
      <c r="N160" s="180" t="s">
        <v>40</v>
      </c>
      <c r="O160" s="77"/>
      <c r="P160" s="181">
        <f>O160*H160</f>
        <v>0</v>
      </c>
      <c r="Q160" s="181">
        <v>0</v>
      </c>
      <c r="R160" s="181">
        <f>Q160*H160</f>
        <v>0</v>
      </c>
      <c r="S160" s="181">
        <v>0</v>
      </c>
      <c r="T160" s="182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83" t="s">
        <v>149</v>
      </c>
      <c r="AT160" s="183" t="s">
        <v>132</v>
      </c>
      <c r="AU160" s="183" t="s">
        <v>85</v>
      </c>
      <c r="AY160" s="19" t="s">
        <v>129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9" t="s">
        <v>83</v>
      </c>
      <c r="BK160" s="184">
        <f>ROUND(I160*H160,2)</f>
        <v>0</v>
      </c>
      <c r="BL160" s="19" t="s">
        <v>149</v>
      </c>
      <c r="BM160" s="183" t="s">
        <v>956</v>
      </c>
    </row>
    <row r="161" s="13" customFormat="1">
      <c r="A161" s="13"/>
      <c r="B161" s="185"/>
      <c r="C161" s="13"/>
      <c r="D161" s="186" t="s">
        <v>156</v>
      </c>
      <c r="E161" s="187" t="s">
        <v>1</v>
      </c>
      <c r="F161" s="188" t="s">
        <v>957</v>
      </c>
      <c r="G161" s="13"/>
      <c r="H161" s="189">
        <v>81.400000000000006</v>
      </c>
      <c r="I161" s="190"/>
      <c r="J161" s="13"/>
      <c r="K161" s="13"/>
      <c r="L161" s="185"/>
      <c r="M161" s="191"/>
      <c r="N161" s="192"/>
      <c r="O161" s="192"/>
      <c r="P161" s="192"/>
      <c r="Q161" s="192"/>
      <c r="R161" s="192"/>
      <c r="S161" s="192"/>
      <c r="T161" s="19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87" t="s">
        <v>156</v>
      </c>
      <c r="AU161" s="187" t="s">
        <v>85</v>
      </c>
      <c r="AV161" s="13" t="s">
        <v>85</v>
      </c>
      <c r="AW161" s="13" t="s">
        <v>31</v>
      </c>
      <c r="AX161" s="13" t="s">
        <v>83</v>
      </c>
      <c r="AY161" s="187" t="s">
        <v>129</v>
      </c>
    </row>
    <row r="162" s="2" customFormat="1" ht="16.5" customHeight="1">
      <c r="A162" s="38"/>
      <c r="B162" s="171"/>
      <c r="C162" s="172" t="s">
        <v>311</v>
      </c>
      <c r="D162" s="172" t="s">
        <v>132</v>
      </c>
      <c r="E162" s="173" t="s">
        <v>465</v>
      </c>
      <c r="F162" s="174" t="s">
        <v>466</v>
      </c>
      <c r="G162" s="175" t="s">
        <v>205</v>
      </c>
      <c r="H162" s="176">
        <v>162.80000000000001</v>
      </c>
      <c r="I162" s="177"/>
      <c r="J162" s="178">
        <f>ROUND(I162*H162,2)</f>
        <v>0</v>
      </c>
      <c r="K162" s="174" t="s">
        <v>187</v>
      </c>
      <c r="L162" s="39"/>
      <c r="M162" s="179" t="s">
        <v>1</v>
      </c>
      <c r="N162" s="180" t="s">
        <v>40</v>
      </c>
      <c r="O162" s="77"/>
      <c r="P162" s="181">
        <f>O162*H162</f>
        <v>0</v>
      </c>
      <c r="Q162" s="181">
        <v>0</v>
      </c>
      <c r="R162" s="181">
        <f>Q162*H162</f>
        <v>0</v>
      </c>
      <c r="S162" s="181">
        <v>0</v>
      </c>
      <c r="T162" s="182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83" t="s">
        <v>149</v>
      </c>
      <c r="AT162" s="183" t="s">
        <v>132</v>
      </c>
      <c r="AU162" s="183" t="s">
        <v>85</v>
      </c>
      <c r="AY162" s="19" t="s">
        <v>129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19" t="s">
        <v>83</v>
      </c>
      <c r="BK162" s="184">
        <f>ROUND(I162*H162,2)</f>
        <v>0</v>
      </c>
      <c r="BL162" s="19" t="s">
        <v>149</v>
      </c>
      <c r="BM162" s="183" t="s">
        <v>958</v>
      </c>
    </row>
    <row r="163" s="13" customFormat="1">
      <c r="A163" s="13"/>
      <c r="B163" s="185"/>
      <c r="C163" s="13"/>
      <c r="D163" s="186" t="s">
        <v>156</v>
      </c>
      <c r="E163" s="187" t="s">
        <v>1</v>
      </c>
      <c r="F163" s="188" t="s">
        <v>959</v>
      </c>
      <c r="G163" s="13"/>
      <c r="H163" s="189">
        <v>162.80000000000001</v>
      </c>
      <c r="I163" s="190"/>
      <c r="J163" s="13"/>
      <c r="K163" s="13"/>
      <c r="L163" s="185"/>
      <c r="M163" s="191"/>
      <c r="N163" s="192"/>
      <c r="O163" s="192"/>
      <c r="P163" s="192"/>
      <c r="Q163" s="192"/>
      <c r="R163" s="192"/>
      <c r="S163" s="192"/>
      <c r="T163" s="19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87" t="s">
        <v>156</v>
      </c>
      <c r="AU163" s="187" t="s">
        <v>85</v>
      </c>
      <c r="AV163" s="13" t="s">
        <v>85</v>
      </c>
      <c r="AW163" s="13" t="s">
        <v>31</v>
      </c>
      <c r="AX163" s="13" t="s">
        <v>83</v>
      </c>
      <c r="AY163" s="187" t="s">
        <v>129</v>
      </c>
    </row>
    <row r="164" s="2" customFormat="1" ht="16.5" customHeight="1">
      <c r="A164" s="38"/>
      <c r="B164" s="171"/>
      <c r="C164" s="172" t="s">
        <v>335</v>
      </c>
      <c r="D164" s="172" t="s">
        <v>132</v>
      </c>
      <c r="E164" s="173" t="s">
        <v>471</v>
      </c>
      <c r="F164" s="174" t="s">
        <v>472</v>
      </c>
      <c r="G164" s="175" t="s">
        <v>205</v>
      </c>
      <c r="H164" s="176">
        <v>22.699999999999999</v>
      </c>
      <c r="I164" s="177"/>
      <c r="J164" s="178">
        <f>ROUND(I164*H164,2)</f>
        <v>0</v>
      </c>
      <c r="K164" s="174" t="s">
        <v>187</v>
      </c>
      <c r="L164" s="39"/>
      <c r="M164" s="179" t="s">
        <v>1</v>
      </c>
      <c r="N164" s="180" t="s">
        <v>40</v>
      </c>
      <c r="O164" s="77"/>
      <c r="P164" s="181">
        <f>O164*H164</f>
        <v>0</v>
      </c>
      <c r="Q164" s="181">
        <v>0</v>
      </c>
      <c r="R164" s="181">
        <f>Q164*H164</f>
        <v>0</v>
      </c>
      <c r="S164" s="181">
        <v>0</v>
      </c>
      <c r="T164" s="182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83" t="s">
        <v>149</v>
      </c>
      <c r="AT164" s="183" t="s">
        <v>132</v>
      </c>
      <c r="AU164" s="183" t="s">
        <v>85</v>
      </c>
      <c r="AY164" s="19" t="s">
        <v>129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9" t="s">
        <v>83</v>
      </c>
      <c r="BK164" s="184">
        <f>ROUND(I164*H164,2)</f>
        <v>0</v>
      </c>
      <c r="BL164" s="19" t="s">
        <v>149</v>
      </c>
      <c r="BM164" s="183" t="s">
        <v>960</v>
      </c>
    </row>
    <row r="165" s="13" customFormat="1">
      <c r="A165" s="13"/>
      <c r="B165" s="185"/>
      <c r="C165" s="13"/>
      <c r="D165" s="186" t="s">
        <v>156</v>
      </c>
      <c r="E165" s="187" t="s">
        <v>1</v>
      </c>
      <c r="F165" s="188" t="s">
        <v>961</v>
      </c>
      <c r="G165" s="13"/>
      <c r="H165" s="189">
        <v>22.699999999999999</v>
      </c>
      <c r="I165" s="190"/>
      <c r="J165" s="13"/>
      <c r="K165" s="13"/>
      <c r="L165" s="185"/>
      <c r="M165" s="191"/>
      <c r="N165" s="192"/>
      <c r="O165" s="192"/>
      <c r="P165" s="192"/>
      <c r="Q165" s="192"/>
      <c r="R165" s="192"/>
      <c r="S165" s="192"/>
      <c r="T165" s="19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87" t="s">
        <v>156</v>
      </c>
      <c r="AU165" s="187" t="s">
        <v>85</v>
      </c>
      <c r="AV165" s="13" t="s">
        <v>85</v>
      </c>
      <c r="AW165" s="13" t="s">
        <v>31</v>
      </c>
      <c r="AX165" s="13" t="s">
        <v>83</v>
      </c>
      <c r="AY165" s="187" t="s">
        <v>129</v>
      </c>
    </row>
    <row r="166" s="2" customFormat="1" ht="24.15" customHeight="1">
      <c r="A166" s="38"/>
      <c r="B166" s="171"/>
      <c r="C166" s="172" t="s">
        <v>343</v>
      </c>
      <c r="D166" s="172" t="s">
        <v>132</v>
      </c>
      <c r="E166" s="173" t="s">
        <v>962</v>
      </c>
      <c r="F166" s="174" t="s">
        <v>963</v>
      </c>
      <c r="G166" s="175" t="s">
        <v>205</v>
      </c>
      <c r="H166" s="176">
        <v>81.400000000000006</v>
      </c>
      <c r="I166" s="177"/>
      <c r="J166" s="178">
        <f>ROUND(I166*H166,2)</f>
        <v>0</v>
      </c>
      <c r="K166" s="174" t="s">
        <v>187</v>
      </c>
      <c r="L166" s="39"/>
      <c r="M166" s="179" t="s">
        <v>1</v>
      </c>
      <c r="N166" s="180" t="s">
        <v>40</v>
      </c>
      <c r="O166" s="77"/>
      <c r="P166" s="181">
        <f>O166*H166</f>
        <v>0</v>
      </c>
      <c r="Q166" s="181">
        <v>0.085650000000000004</v>
      </c>
      <c r="R166" s="181">
        <f>Q166*H166</f>
        <v>6.9719100000000012</v>
      </c>
      <c r="S166" s="181">
        <v>0</v>
      </c>
      <c r="T166" s="182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83" t="s">
        <v>149</v>
      </c>
      <c r="AT166" s="183" t="s">
        <v>132</v>
      </c>
      <c r="AU166" s="183" t="s">
        <v>85</v>
      </c>
      <c r="AY166" s="19" t="s">
        <v>129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19" t="s">
        <v>83</v>
      </c>
      <c r="BK166" s="184">
        <f>ROUND(I166*H166,2)</f>
        <v>0</v>
      </c>
      <c r="BL166" s="19" t="s">
        <v>149</v>
      </c>
      <c r="BM166" s="183" t="s">
        <v>964</v>
      </c>
    </row>
    <row r="167" s="13" customFormat="1">
      <c r="A167" s="13"/>
      <c r="B167" s="185"/>
      <c r="C167" s="13"/>
      <c r="D167" s="186" t="s">
        <v>156</v>
      </c>
      <c r="E167" s="187" t="s">
        <v>1</v>
      </c>
      <c r="F167" s="188" t="s">
        <v>965</v>
      </c>
      <c r="G167" s="13"/>
      <c r="H167" s="189">
        <v>81.400000000000006</v>
      </c>
      <c r="I167" s="190"/>
      <c r="J167" s="13"/>
      <c r="K167" s="13"/>
      <c r="L167" s="185"/>
      <c r="M167" s="191"/>
      <c r="N167" s="192"/>
      <c r="O167" s="192"/>
      <c r="P167" s="192"/>
      <c r="Q167" s="192"/>
      <c r="R167" s="192"/>
      <c r="S167" s="192"/>
      <c r="T167" s="19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7" t="s">
        <v>156</v>
      </c>
      <c r="AU167" s="187" t="s">
        <v>85</v>
      </c>
      <c r="AV167" s="13" t="s">
        <v>85</v>
      </c>
      <c r="AW167" s="13" t="s">
        <v>31</v>
      </c>
      <c r="AX167" s="13" t="s">
        <v>83</v>
      </c>
      <c r="AY167" s="187" t="s">
        <v>129</v>
      </c>
    </row>
    <row r="168" s="2" customFormat="1" ht="24.15" customHeight="1">
      <c r="A168" s="38"/>
      <c r="B168" s="171"/>
      <c r="C168" s="225" t="s">
        <v>7</v>
      </c>
      <c r="D168" s="225" t="s">
        <v>427</v>
      </c>
      <c r="E168" s="226" t="s">
        <v>540</v>
      </c>
      <c r="F168" s="227" t="s">
        <v>966</v>
      </c>
      <c r="G168" s="228" t="s">
        <v>205</v>
      </c>
      <c r="H168" s="229">
        <v>83.841999999999999</v>
      </c>
      <c r="I168" s="230"/>
      <c r="J168" s="231">
        <f>ROUND(I168*H168,2)</f>
        <v>0</v>
      </c>
      <c r="K168" s="227" t="s">
        <v>187</v>
      </c>
      <c r="L168" s="232"/>
      <c r="M168" s="233" t="s">
        <v>1</v>
      </c>
      <c r="N168" s="234" t="s">
        <v>40</v>
      </c>
      <c r="O168" s="77"/>
      <c r="P168" s="181">
        <f>O168*H168</f>
        <v>0</v>
      </c>
      <c r="Q168" s="181">
        <v>0.17599999999999999</v>
      </c>
      <c r="R168" s="181">
        <f>Q168*H168</f>
        <v>14.756191999999999</v>
      </c>
      <c r="S168" s="181">
        <v>0</v>
      </c>
      <c r="T168" s="182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83" t="s">
        <v>168</v>
      </c>
      <c r="AT168" s="183" t="s">
        <v>427</v>
      </c>
      <c r="AU168" s="183" t="s">
        <v>85</v>
      </c>
      <c r="AY168" s="19" t="s">
        <v>129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19" t="s">
        <v>83</v>
      </c>
      <c r="BK168" s="184">
        <f>ROUND(I168*H168,2)</f>
        <v>0</v>
      </c>
      <c r="BL168" s="19" t="s">
        <v>149</v>
      </c>
      <c r="BM168" s="183" t="s">
        <v>967</v>
      </c>
    </row>
    <row r="169" s="13" customFormat="1">
      <c r="A169" s="13"/>
      <c r="B169" s="185"/>
      <c r="C169" s="13"/>
      <c r="D169" s="186" t="s">
        <v>156</v>
      </c>
      <c r="E169" s="187" t="s">
        <v>1</v>
      </c>
      <c r="F169" s="188" t="s">
        <v>968</v>
      </c>
      <c r="G169" s="13"/>
      <c r="H169" s="189">
        <v>83.841999999999999</v>
      </c>
      <c r="I169" s="190"/>
      <c r="J169" s="13"/>
      <c r="K169" s="13"/>
      <c r="L169" s="185"/>
      <c r="M169" s="191"/>
      <c r="N169" s="192"/>
      <c r="O169" s="192"/>
      <c r="P169" s="192"/>
      <c r="Q169" s="192"/>
      <c r="R169" s="192"/>
      <c r="S169" s="192"/>
      <c r="T169" s="19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87" t="s">
        <v>156</v>
      </c>
      <c r="AU169" s="187" t="s">
        <v>85</v>
      </c>
      <c r="AV169" s="13" t="s">
        <v>85</v>
      </c>
      <c r="AW169" s="13" t="s">
        <v>31</v>
      </c>
      <c r="AX169" s="13" t="s">
        <v>83</v>
      </c>
      <c r="AY169" s="187" t="s">
        <v>129</v>
      </c>
    </row>
    <row r="170" s="2" customFormat="1" ht="21.75" customHeight="1">
      <c r="A170" s="38"/>
      <c r="B170" s="171"/>
      <c r="C170" s="225" t="s">
        <v>360</v>
      </c>
      <c r="D170" s="225" t="s">
        <v>427</v>
      </c>
      <c r="E170" s="226" t="s">
        <v>583</v>
      </c>
      <c r="F170" s="227" t="s">
        <v>969</v>
      </c>
      <c r="G170" s="228" t="s">
        <v>286</v>
      </c>
      <c r="H170" s="229">
        <v>82</v>
      </c>
      <c r="I170" s="230"/>
      <c r="J170" s="231">
        <f>ROUND(I170*H170,2)</f>
        <v>0</v>
      </c>
      <c r="K170" s="227" t="s">
        <v>1</v>
      </c>
      <c r="L170" s="232"/>
      <c r="M170" s="233" t="s">
        <v>1</v>
      </c>
      <c r="N170" s="234" t="s">
        <v>40</v>
      </c>
      <c r="O170" s="77"/>
      <c r="P170" s="181">
        <f>O170*H170</f>
        <v>0</v>
      </c>
      <c r="Q170" s="181">
        <v>0</v>
      </c>
      <c r="R170" s="181">
        <f>Q170*H170</f>
        <v>0</v>
      </c>
      <c r="S170" s="181">
        <v>0</v>
      </c>
      <c r="T170" s="182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83" t="s">
        <v>168</v>
      </c>
      <c r="AT170" s="183" t="s">
        <v>427</v>
      </c>
      <c r="AU170" s="183" t="s">
        <v>85</v>
      </c>
      <c r="AY170" s="19" t="s">
        <v>129</v>
      </c>
      <c r="BE170" s="184">
        <f>IF(N170="základní",J170,0)</f>
        <v>0</v>
      </c>
      <c r="BF170" s="184">
        <f>IF(N170="snížená",J170,0)</f>
        <v>0</v>
      </c>
      <c r="BG170" s="184">
        <f>IF(N170="zákl. přenesená",J170,0)</f>
        <v>0</v>
      </c>
      <c r="BH170" s="184">
        <f>IF(N170="sníž. přenesená",J170,0)</f>
        <v>0</v>
      </c>
      <c r="BI170" s="184">
        <f>IF(N170="nulová",J170,0)</f>
        <v>0</v>
      </c>
      <c r="BJ170" s="19" t="s">
        <v>83</v>
      </c>
      <c r="BK170" s="184">
        <f>ROUND(I170*H170,2)</f>
        <v>0</v>
      </c>
      <c r="BL170" s="19" t="s">
        <v>149</v>
      </c>
      <c r="BM170" s="183" t="s">
        <v>970</v>
      </c>
    </row>
    <row r="171" s="13" customFormat="1">
      <c r="A171" s="13"/>
      <c r="B171" s="185"/>
      <c r="C171" s="13"/>
      <c r="D171" s="186" t="s">
        <v>156</v>
      </c>
      <c r="E171" s="187" t="s">
        <v>1</v>
      </c>
      <c r="F171" s="188" t="s">
        <v>971</v>
      </c>
      <c r="G171" s="13"/>
      <c r="H171" s="189">
        <v>82</v>
      </c>
      <c r="I171" s="190"/>
      <c r="J171" s="13"/>
      <c r="K171" s="13"/>
      <c r="L171" s="185"/>
      <c r="M171" s="191"/>
      <c r="N171" s="192"/>
      <c r="O171" s="192"/>
      <c r="P171" s="192"/>
      <c r="Q171" s="192"/>
      <c r="R171" s="192"/>
      <c r="S171" s="192"/>
      <c r="T171" s="19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87" t="s">
        <v>156</v>
      </c>
      <c r="AU171" s="187" t="s">
        <v>85</v>
      </c>
      <c r="AV171" s="13" t="s">
        <v>85</v>
      </c>
      <c r="AW171" s="13" t="s">
        <v>31</v>
      </c>
      <c r="AX171" s="13" t="s">
        <v>83</v>
      </c>
      <c r="AY171" s="187" t="s">
        <v>129</v>
      </c>
    </row>
    <row r="172" s="2" customFormat="1" ht="24.15" customHeight="1">
      <c r="A172" s="38"/>
      <c r="B172" s="171"/>
      <c r="C172" s="225" t="s">
        <v>365</v>
      </c>
      <c r="D172" s="225" t="s">
        <v>427</v>
      </c>
      <c r="E172" s="226" t="s">
        <v>606</v>
      </c>
      <c r="F172" s="227" t="s">
        <v>972</v>
      </c>
      <c r="G172" s="228" t="s">
        <v>175</v>
      </c>
      <c r="H172" s="229">
        <v>30</v>
      </c>
      <c r="I172" s="230"/>
      <c r="J172" s="231">
        <f>ROUND(I172*H172,2)</f>
        <v>0</v>
      </c>
      <c r="K172" s="227" t="s">
        <v>1</v>
      </c>
      <c r="L172" s="232"/>
      <c r="M172" s="233" t="s">
        <v>1</v>
      </c>
      <c r="N172" s="234" t="s">
        <v>40</v>
      </c>
      <c r="O172" s="77"/>
      <c r="P172" s="181">
        <f>O172*H172</f>
        <v>0</v>
      </c>
      <c r="Q172" s="181">
        <v>0</v>
      </c>
      <c r="R172" s="181">
        <f>Q172*H172</f>
        <v>0</v>
      </c>
      <c r="S172" s="181">
        <v>0</v>
      </c>
      <c r="T172" s="182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83" t="s">
        <v>168</v>
      </c>
      <c r="AT172" s="183" t="s">
        <v>427</v>
      </c>
      <c r="AU172" s="183" t="s">
        <v>85</v>
      </c>
      <c r="AY172" s="19" t="s">
        <v>129</v>
      </c>
      <c r="BE172" s="184">
        <f>IF(N172="základní",J172,0)</f>
        <v>0</v>
      </c>
      <c r="BF172" s="184">
        <f>IF(N172="snížená",J172,0)</f>
        <v>0</v>
      </c>
      <c r="BG172" s="184">
        <f>IF(N172="zákl. přenesená",J172,0)</f>
        <v>0</v>
      </c>
      <c r="BH172" s="184">
        <f>IF(N172="sníž. přenesená",J172,0)</f>
        <v>0</v>
      </c>
      <c r="BI172" s="184">
        <f>IF(N172="nulová",J172,0)</f>
        <v>0</v>
      </c>
      <c r="BJ172" s="19" t="s">
        <v>83</v>
      </c>
      <c r="BK172" s="184">
        <f>ROUND(I172*H172,2)</f>
        <v>0</v>
      </c>
      <c r="BL172" s="19" t="s">
        <v>149</v>
      </c>
      <c r="BM172" s="183" t="s">
        <v>973</v>
      </c>
    </row>
    <row r="173" s="13" customFormat="1">
      <c r="A173" s="13"/>
      <c r="B173" s="185"/>
      <c r="C173" s="13"/>
      <c r="D173" s="186" t="s">
        <v>156</v>
      </c>
      <c r="E173" s="187" t="s">
        <v>1</v>
      </c>
      <c r="F173" s="188" t="s">
        <v>974</v>
      </c>
      <c r="G173" s="13"/>
      <c r="H173" s="189">
        <v>30</v>
      </c>
      <c r="I173" s="190"/>
      <c r="J173" s="13"/>
      <c r="K173" s="13"/>
      <c r="L173" s="185"/>
      <c r="M173" s="191"/>
      <c r="N173" s="192"/>
      <c r="O173" s="192"/>
      <c r="P173" s="192"/>
      <c r="Q173" s="192"/>
      <c r="R173" s="192"/>
      <c r="S173" s="192"/>
      <c r="T173" s="19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87" t="s">
        <v>156</v>
      </c>
      <c r="AU173" s="187" t="s">
        <v>85</v>
      </c>
      <c r="AV173" s="13" t="s">
        <v>85</v>
      </c>
      <c r="AW173" s="13" t="s">
        <v>31</v>
      </c>
      <c r="AX173" s="13" t="s">
        <v>83</v>
      </c>
      <c r="AY173" s="187" t="s">
        <v>129</v>
      </c>
    </row>
    <row r="174" s="2" customFormat="1" ht="37.8" customHeight="1">
      <c r="A174" s="38"/>
      <c r="B174" s="171"/>
      <c r="C174" s="225" t="s">
        <v>370</v>
      </c>
      <c r="D174" s="225" t="s">
        <v>427</v>
      </c>
      <c r="E174" s="226" t="s">
        <v>622</v>
      </c>
      <c r="F174" s="227" t="s">
        <v>975</v>
      </c>
      <c r="G174" s="228" t="s">
        <v>175</v>
      </c>
      <c r="H174" s="229">
        <v>1</v>
      </c>
      <c r="I174" s="230"/>
      <c r="J174" s="231">
        <f>ROUND(I174*H174,2)</f>
        <v>0</v>
      </c>
      <c r="K174" s="227" t="s">
        <v>1</v>
      </c>
      <c r="L174" s="232"/>
      <c r="M174" s="233" t="s">
        <v>1</v>
      </c>
      <c r="N174" s="234" t="s">
        <v>40</v>
      </c>
      <c r="O174" s="77"/>
      <c r="P174" s="181">
        <f>O174*H174</f>
        <v>0</v>
      </c>
      <c r="Q174" s="181">
        <v>0</v>
      </c>
      <c r="R174" s="181">
        <f>Q174*H174</f>
        <v>0</v>
      </c>
      <c r="S174" s="181">
        <v>0</v>
      </c>
      <c r="T174" s="182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183" t="s">
        <v>168</v>
      </c>
      <c r="AT174" s="183" t="s">
        <v>427</v>
      </c>
      <c r="AU174" s="183" t="s">
        <v>85</v>
      </c>
      <c r="AY174" s="19" t="s">
        <v>129</v>
      </c>
      <c r="BE174" s="184">
        <f>IF(N174="základní",J174,0)</f>
        <v>0</v>
      </c>
      <c r="BF174" s="184">
        <f>IF(N174="snížená",J174,0)</f>
        <v>0</v>
      </c>
      <c r="BG174" s="184">
        <f>IF(N174="zákl. přenesená",J174,0)</f>
        <v>0</v>
      </c>
      <c r="BH174" s="184">
        <f>IF(N174="sníž. přenesená",J174,0)</f>
        <v>0</v>
      </c>
      <c r="BI174" s="184">
        <f>IF(N174="nulová",J174,0)</f>
        <v>0</v>
      </c>
      <c r="BJ174" s="19" t="s">
        <v>83</v>
      </c>
      <c r="BK174" s="184">
        <f>ROUND(I174*H174,2)</f>
        <v>0</v>
      </c>
      <c r="BL174" s="19" t="s">
        <v>149</v>
      </c>
      <c r="BM174" s="183" t="s">
        <v>976</v>
      </c>
    </row>
    <row r="175" s="12" customFormat="1" ht="22.8" customHeight="1">
      <c r="A175" s="12"/>
      <c r="B175" s="158"/>
      <c r="C175" s="12"/>
      <c r="D175" s="159" t="s">
        <v>74</v>
      </c>
      <c r="E175" s="169" t="s">
        <v>172</v>
      </c>
      <c r="F175" s="169" t="s">
        <v>610</v>
      </c>
      <c r="G175" s="12"/>
      <c r="H175" s="12"/>
      <c r="I175" s="161"/>
      <c r="J175" s="170">
        <f>BK175</f>
        <v>0</v>
      </c>
      <c r="K175" s="12"/>
      <c r="L175" s="158"/>
      <c r="M175" s="163"/>
      <c r="N175" s="164"/>
      <c r="O175" s="164"/>
      <c r="P175" s="165">
        <f>SUM(P176:P190)</f>
        <v>0</v>
      </c>
      <c r="Q175" s="164"/>
      <c r="R175" s="165">
        <f>SUM(R176:R190)</f>
        <v>0</v>
      </c>
      <c r="S175" s="164"/>
      <c r="T175" s="166">
        <f>SUM(T176:T190)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59" t="s">
        <v>83</v>
      </c>
      <c r="AT175" s="167" t="s">
        <v>74</v>
      </c>
      <c r="AU175" s="167" t="s">
        <v>83</v>
      </c>
      <c r="AY175" s="159" t="s">
        <v>129</v>
      </c>
      <c r="BK175" s="168">
        <f>SUM(BK176:BK190)</f>
        <v>0</v>
      </c>
    </row>
    <row r="176" s="2" customFormat="1" ht="21.75" customHeight="1">
      <c r="A176" s="38"/>
      <c r="B176" s="171"/>
      <c r="C176" s="172" t="s">
        <v>375</v>
      </c>
      <c r="D176" s="172" t="s">
        <v>132</v>
      </c>
      <c r="E176" s="173" t="s">
        <v>977</v>
      </c>
      <c r="F176" s="174" t="s">
        <v>978</v>
      </c>
      <c r="G176" s="175" t="s">
        <v>286</v>
      </c>
      <c r="H176" s="176">
        <v>446</v>
      </c>
      <c r="I176" s="177"/>
      <c r="J176" s="178">
        <f>ROUND(I176*H176,2)</f>
        <v>0</v>
      </c>
      <c r="K176" s="174" t="s">
        <v>142</v>
      </c>
      <c r="L176" s="39"/>
      <c r="M176" s="179" t="s">
        <v>1</v>
      </c>
      <c r="N176" s="180" t="s">
        <v>40</v>
      </c>
      <c r="O176" s="77"/>
      <c r="P176" s="181">
        <f>O176*H176</f>
        <v>0</v>
      </c>
      <c r="Q176" s="181">
        <v>0</v>
      </c>
      <c r="R176" s="181">
        <f>Q176*H176</f>
        <v>0</v>
      </c>
      <c r="S176" s="181">
        <v>0</v>
      </c>
      <c r="T176" s="182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83" t="s">
        <v>149</v>
      </c>
      <c r="AT176" s="183" t="s">
        <v>132</v>
      </c>
      <c r="AU176" s="183" t="s">
        <v>85</v>
      </c>
      <c r="AY176" s="19" t="s">
        <v>129</v>
      </c>
      <c r="BE176" s="184">
        <f>IF(N176="základní",J176,0)</f>
        <v>0</v>
      </c>
      <c r="BF176" s="184">
        <f>IF(N176="snížená",J176,0)</f>
        <v>0</v>
      </c>
      <c r="BG176" s="184">
        <f>IF(N176="zákl. přenesená",J176,0)</f>
        <v>0</v>
      </c>
      <c r="BH176" s="184">
        <f>IF(N176="sníž. přenesená",J176,0)</f>
        <v>0</v>
      </c>
      <c r="BI176" s="184">
        <f>IF(N176="nulová",J176,0)</f>
        <v>0</v>
      </c>
      <c r="BJ176" s="19" t="s">
        <v>83</v>
      </c>
      <c r="BK176" s="184">
        <f>ROUND(I176*H176,2)</f>
        <v>0</v>
      </c>
      <c r="BL176" s="19" t="s">
        <v>149</v>
      </c>
      <c r="BM176" s="183" t="s">
        <v>979</v>
      </c>
    </row>
    <row r="177" s="2" customFormat="1" ht="21.75" customHeight="1">
      <c r="A177" s="38"/>
      <c r="B177" s="171"/>
      <c r="C177" s="172" t="s">
        <v>379</v>
      </c>
      <c r="D177" s="172" t="s">
        <v>132</v>
      </c>
      <c r="E177" s="173" t="s">
        <v>980</v>
      </c>
      <c r="F177" s="174" t="s">
        <v>981</v>
      </c>
      <c r="G177" s="175" t="s">
        <v>286</v>
      </c>
      <c r="H177" s="176">
        <v>1009.8</v>
      </c>
      <c r="I177" s="177"/>
      <c r="J177" s="178">
        <f>ROUND(I177*H177,2)</f>
        <v>0</v>
      </c>
      <c r="K177" s="174" t="s">
        <v>142</v>
      </c>
      <c r="L177" s="39"/>
      <c r="M177" s="179" t="s">
        <v>1</v>
      </c>
      <c r="N177" s="180" t="s">
        <v>40</v>
      </c>
      <c r="O177" s="77"/>
      <c r="P177" s="181">
        <f>O177*H177</f>
        <v>0</v>
      </c>
      <c r="Q177" s="181">
        <v>0</v>
      </c>
      <c r="R177" s="181">
        <f>Q177*H177</f>
        <v>0</v>
      </c>
      <c r="S177" s="181">
        <v>0</v>
      </c>
      <c r="T177" s="182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183" t="s">
        <v>149</v>
      </c>
      <c r="AT177" s="183" t="s">
        <v>132</v>
      </c>
      <c r="AU177" s="183" t="s">
        <v>85</v>
      </c>
      <c r="AY177" s="19" t="s">
        <v>129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19" t="s">
        <v>83</v>
      </c>
      <c r="BK177" s="184">
        <f>ROUND(I177*H177,2)</f>
        <v>0</v>
      </c>
      <c r="BL177" s="19" t="s">
        <v>149</v>
      </c>
      <c r="BM177" s="183" t="s">
        <v>982</v>
      </c>
    </row>
    <row r="178" s="13" customFormat="1">
      <c r="A178" s="13"/>
      <c r="B178" s="185"/>
      <c r="C178" s="13"/>
      <c r="D178" s="186" t="s">
        <v>156</v>
      </c>
      <c r="E178" s="187" t="s">
        <v>1</v>
      </c>
      <c r="F178" s="188" t="s">
        <v>983</v>
      </c>
      <c r="G178" s="13"/>
      <c r="H178" s="189">
        <v>893.39999999999998</v>
      </c>
      <c r="I178" s="190"/>
      <c r="J178" s="13"/>
      <c r="K178" s="13"/>
      <c r="L178" s="185"/>
      <c r="M178" s="191"/>
      <c r="N178" s="192"/>
      <c r="O178" s="192"/>
      <c r="P178" s="192"/>
      <c r="Q178" s="192"/>
      <c r="R178" s="192"/>
      <c r="S178" s="192"/>
      <c r="T178" s="19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87" t="s">
        <v>156</v>
      </c>
      <c r="AU178" s="187" t="s">
        <v>85</v>
      </c>
      <c r="AV178" s="13" t="s">
        <v>85</v>
      </c>
      <c r="AW178" s="13" t="s">
        <v>31</v>
      </c>
      <c r="AX178" s="13" t="s">
        <v>75</v>
      </c>
      <c r="AY178" s="187" t="s">
        <v>129</v>
      </c>
    </row>
    <row r="179" s="13" customFormat="1">
      <c r="A179" s="13"/>
      <c r="B179" s="185"/>
      <c r="C179" s="13"/>
      <c r="D179" s="186" t="s">
        <v>156</v>
      </c>
      <c r="E179" s="187" t="s">
        <v>1</v>
      </c>
      <c r="F179" s="188" t="s">
        <v>984</v>
      </c>
      <c r="G179" s="13"/>
      <c r="H179" s="189">
        <v>116.40000000000001</v>
      </c>
      <c r="I179" s="190"/>
      <c r="J179" s="13"/>
      <c r="K179" s="13"/>
      <c r="L179" s="185"/>
      <c r="M179" s="191"/>
      <c r="N179" s="192"/>
      <c r="O179" s="192"/>
      <c r="P179" s="192"/>
      <c r="Q179" s="192"/>
      <c r="R179" s="192"/>
      <c r="S179" s="192"/>
      <c r="T179" s="19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87" t="s">
        <v>156</v>
      </c>
      <c r="AU179" s="187" t="s">
        <v>85</v>
      </c>
      <c r="AV179" s="13" t="s">
        <v>85</v>
      </c>
      <c r="AW179" s="13" t="s">
        <v>31</v>
      </c>
      <c r="AX179" s="13" t="s">
        <v>75</v>
      </c>
      <c r="AY179" s="187" t="s">
        <v>129</v>
      </c>
    </row>
    <row r="180" s="14" customFormat="1">
      <c r="A180" s="14"/>
      <c r="B180" s="202"/>
      <c r="C180" s="14"/>
      <c r="D180" s="186" t="s">
        <v>156</v>
      </c>
      <c r="E180" s="203" t="s">
        <v>1</v>
      </c>
      <c r="F180" s="204" t="s">
        <v>219</v>
      </c>
      <c r="G180" s="14"/>
      <c r="H180" s="205">
        <v>1009.8</v>
      </c>
      <c r="I180" s="206"/>
      <c r="J180" s="14"/>
      <c r="K180" s="14"/>
      <c r="L180" s="202"/>
      <c r="M180" s="207"/>
      <c r="N180" s="208"/>
      <c r="O180" s="208"/>
      <c r="P180" s="208"/>
      <c r="Q180" s="208"/>
      <c r="R180" s="208"/>
      <c r="S180" s="208"/>
      <c r="T180" s="20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03" t="s">
        <v>156</v>
      </c>
      <c r="AU180" s="203" t="s">
        <v>85</v>
      </c>
      <c r="AV180" s="14" t="s">
        <v>149</v>
      </c>
      <c r="AW180" s="14" t="s">
        <v>31</v>
      </c>
      <c r="AX180" s="14" t="s">
        <v>83</v>
      </c>
      <c r="AY180" s="203" t="s">
        <v>129</v>
      </c>
    </row>
    <row r="181" s="2" customFormat="1" ht="24.15" customHeight="1">
      <c r="A181" s="38"/>
      <c r="B181" s="171"/>
      <c r="C181" s="172" t="s">
        <v>386</v>
      </c>
      <c r="D181" s="172" t="s">
        <v>132</v>
      </c>
      <c r="E181" s="173" t="s">
        <v>985</v>
      </c>
      <c r="F181" s="174" t="s">
        <v>986</v>
      </c>
      <c r="G181" s="175" t="s">
        <v>205</v>
      </c>
      <c r="H181" s="176">
        <v>893.39999999999998</v>
      </c>
      <c r="I181" s="177"/>
      <c r="J181" s="178">
        <f>ROUND(I181*H181,2)</f>
        <v>0</v>
      </c>
      <c r="K181" s="174" t="s">
        <v>142</v>
      </c>
      <c r="L181" s="39"/>
      <c r="M181" s="179" t="s">
        <v>1</v>
      </c>
      <c r="N181" s="180" t="s">
        <v>40</v>
      </c>
      <c r="O181" s="77"/>
      <c r="P181" s="181">
        <f>O181*H181</f>
        <v>0</v>
      </c>
      <c r="Q181" s="181">
        <v>0</v>
      </c>
      <c r="R181" s="181">
        <f>Q181*H181</f>
        <v>0</v>
      </c>
      <c r="S181" s="181">
        <v>0</v>
      </c>
      <c r="T181" s="182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183" t="s">
        <v>149</v>
      </c>
      <c r="AT181" s="183" t="s">
        <v>132</v>
      </c>
      <c r="AU181" s="183" t="s">
        <v>85</v>
      </c>
      <c r="AY181" s="19" t="s">
        <v>129</v>
      </c>
      <c r="BE181" s="184">
        <f>IF(N181="základní",J181,0)</f>
        <v>0</v>
      </c>
      <c r="BF181" s="184">
        <f>IF(N181="snížená",J181,0)</f>
        <v>0</v>
      </c>
      <c r="BG181" s="184">
        <f>IF(N181="zákl. přenesená",J181,0)</f>
        <v>0</v>
      </c>
      <c r="BH181" s="184">
        <f>IF(N181="sníž. přenesená",J181,0)</f>
        <v>0</v>
      </c>
      <c r="BI181" s="184">
        <f>IF(N181="nulová",J181,0)</f>
        <v>0</v>
      </c>
      <c r="BJ181" s="19" t="s">
        <v>83</v>
      </c>
      <c r="BK181" s="184">
        <f>ROUND(I181*H181,2)</f>
        <v>0</v>
      </c>
      <c r="BL181" s="19" t="s">
        <v>149</v>
      </c>
      <c r="BM181" s="183" t="s">
        <v>987</v>
      </c>
    </row>
    <row r="182" s="13" customFormat="1">
      <c r="A182" s="13"/>
      <c r="B182" s="185"/>
      <c r="C182" s="13"/>
      <c r="D182" s="186" t="s">
        <v>156</v>
      </c>
      <c r="E182" s="187" t="s">
        <v>1</v>
      </c>
      <c r="F182" s="188" t="s">
        <v>258</v>
      </c>
      <c r="G182" s="13"/>
      <c r="H182" s="189">
        <v>893.39999999999998</v>
      </c>
      <c r="I182" s="190"/>
      <c r="J182" s="13"/>
      <c r="K182" s="13"/>
      <c r="L182" s="185"/>
      <c r="M182" s="191"/>
      <c r="N182" s="192"/>
      <c r="O182" s="192"/>
      <c r="P182" s="192"/>
      <c r="Q182" s="192"/>
      <c r="R182" s="192"/>
      <c r="S182" s="192"/>
      <c r="T182" s="19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87" t="s">
        <v>156</v>
      </c>
      <c r="AU182" s="187" t="s">
        <v>85</v>
      </c>
      <c r="AV182" s="13" t="s">
        <v>85</v>
      </c>
      <c r="AW182" s="13" t="s">
        <v>31</v>
      </c>
      <c r="AX182" s="13" t="s">
        <v>83</v>
      </c>
      <c r="AY182" s="187" t="s">
        <v>129</v>
      </c>
    </row>
    <row r="183" s="2" customFormat="1" ht="24.15" customHeight="1">
      <c r="A183" s="38"/>
      <c r="B183" s="171"/>
      <c r="C183" s="172" t="s">
        <v>391</v>
      </c>
      <c r="D183" s="172" t="s">
        <v>132</v>
      </c>
      <c r="E183" s="173" t="s">
        <v>988</v>
      </c>
      <c r="F183" s="174" t="s">
        <v>989</v>
      </c>
      <c r="G183" s="175" t="s">
        <v>205</v>
      </c>
      <c r="H183" s="176">
        <v>30.300000000000001</v>
      </c>
      <c r="I183" s="177"/>
      <c r="J183" s="178">
        <f>ROUND(I183*H183,2)</f>
        <v>0</v>
      </c>
      <c r="K183" s="174" t="s">
        <v>142</v>
      </c>
      <c r="L183" s="39"/>
      <c r="M183" s="179" t="s">
        <v>1</v>
      </c>
      <c r="N183" s="180" t="s">
        <v>40</v>
      </c>
      <c r="O183" s="77"/>
      <c r="P183" s="181">
        <f>O183*H183</f>
        <v>0</v>
      </c>
      <c r="Q183" s="181">
        <v>0</v>
      </c>
      <c r="R183" s="181">
        <f>Q183*H183</f>
        <v>0</v>
      </c>
      <c r="S183" s="181">
        <v>0</v>
      </c>
      <c r="T183" s="182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183" t="s">
        <v>149</v>
      </c>
      <c r="AT183" s="183" t="s">
        <v>132</v>
      </c>
      <c r="AU183" s="183" t="s">
        <v>85</v>
      </c>
      <c r="AY183" s="19" t="s">
        <v>129</v>
      </c>
      <c r="BE183" s="184">
        <f>IF(N183="základní",J183,0)</f>
        <v>0</v>
      </c>
      <c r="BF183" s="184">
        <f>IF(N183="snížená",J183,0)</f>
        <v>0</v>
      </c>
      <c r="BG183" s="184">
        <f>IF(N183="zákl. přenesená",J183,0)</f>
        <v>0</v>
      </c>
      <c r="BH183" s="184">
        <f>IF(N183="sníž. přenesená",J183,0)</f>
        <v>0</v>
      </c>
      <c r="BI183" s="184">
        <f>IF(N183="nulová",J183,0)</f>
        <v>0</v>
      </c>
      <c r="BJ183" s="19" t="s">
        <v>83</v>
      </c>
      <c r="BK183" s="184">
        <f>ROUND(I183*H183,2)</f>
        <v>0</v>
      </c>
      <c r="BL183" s="19" t="s">
        <v>149</v>
      </c>
      <c r="BM183" s="183" t="s">
        <v>990</v>
      </c>
    </row>
    <row r="184" s="13" customFormat="1">
      <c r="A184" s="13"/>
      <c r="B184" s="185"/>
      <c r="C184" s="13"/>
      <c r="D184" s="186" t="s">
        <v>156</v>
      </c>
      <c r="E184" s="187" t="s">
        <v>1</v>
      </c>
      <c r="F184" s="188" t="s">
        <v>259</v>
      </c>
      <c r="G184" s="13"/>
      <c r="H184" s="189">
        <v>30.300000000000001</v>
      </c>
      <c r="I184" s="190"/>
      <c r="J184" s="13"/>
      <c r="K184" s="13"/>
      <c r="L184" s="185"/>
      <c r="M184" s="191"/>
      <c r="N184" s="192"/>
      <c r="O184" s="192"/>
      <c r="P184" s="192"/>
      <c r="Q184" s="192"/>
      <c r="R184" s="192"/>
      <c r="S184" s="192"/>
      <c r="T184" s="19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87" t="s">
        <v>156</v>
      </c>
      <c r="AU184" s="187" t="s">
        <v>85</v>
      </c>
      <c r="AV184" s="13" t="s">
        <v>85</v>
      </c>
      <c r="AW184" s="13" t="s">
        <v>31</v>
      </c>
      <c r="AX184" s="13" t="s">
        <v>83</v>
      </c>
      <c r="AY184" s="187" t="s">
        <v>129</v>
      </c>
    </row>
    <row r="185" s="2" customFormat="1" ht="16.5" customHeight="1">
      <c r="A185" s="38"/>
      <c r="B185" s="171"/>
      <c r="C185" s="225" t="s">
        <v>395</v>
      </c>
      <c r="D185" s="225" t="s">
        <v>427</v>
      </c>
      <c r="E185" s="226" t="s">
        <v>991</v>
      </c>
      <c r="F185" s="227" t="s">
        <v>992</v>
      </c>
      <c r="G185" s="228" t="s">
        <v>175</v>
      </c>
      <c r="H185" s="229">
        <v>89</v>
      </c>
      <c r="I185" s="230"/>
      <c r="J185" s="231">
        <f>ROUND(I185*H185,2)</f>
        <v>0</v>
      </c>
      <c r="K185" s="227" t="s">
        <v>1</v>
      </c>
      <c r="L185" s="232"/>
      <c r="M185" s="233" t="s">
        <v>1</v>
      </c>
      <c r="N185" s="234" t="s">
        <v>40</v>
      </c>
      <c r="O185" s="77"/>
      <c r="P185" s="181">
        <f>O185*H185</f>
        <v>0</v>
      </c>
      <c r="Q185" s="181">
        <v>0</v>
      </c>
      <c r="R185" s="181">
        <f>Q185*H185</f>
        <v>0</v>
      </c>
      <c r="S185" s="181">
        <v>0</v>
      </c>
      <c r="T185" s="182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183" t="s">
        <v>168</v>
      </c>
      <c r="AT185" s="183" t="s">
        <v>427</v>
      </c>
      <c r="AU185" s="183" t="s">
        <v>85</v>
      </c>
      <c r="AY185" s="19" t="s">
        <v>129</v>
      </c>
      <c r="BE185" s="184">
        <f>IF(N185="základní",J185,0)</f>
        <v>0</v>
      </c>
      <c r="BF185" s="184">
        <f>IF(N185="snížená",J185,0)</f>
        <v>0</v>
      </c>
      <c r="BG185" s="184">
        <f>IF(N185="zákl. přenesená",J185,0)</f>
        <v>0</v>
      </c>
      <c r="BH185" s="184">
        <f>IF(N185="sníž. přenesená",J185,0)</f>
        <v>0</v>
      </c>
      <c r="BI185" s="184">
        <f>IF(N185="nulová",J185,0)</f>
        <v>0</v>
      </c>
      <c r="BJ185" s="19" t="s">
        <v>83</v>
      </c>
      <c r="BK185" s="184">
        <f>ROUND(I185*H185,2)</f>
        <v>0</v>
      </c>
      <c r="BL185" s="19" t="s">
        <v>149</v>
      </c>
      <c r="BM185" s="183" t="s">
        <v>993</v>
      </c>
    </row>
    <row r="186" s="13" customFormat="1">
      <c r="A186" s="13"/>
      <c r="B186" s="185"/>
      <c r="C186" s="13"/>
      <c r="D186" s="186" t="s">
        <v>156</v>
      </c>
      <c r="E186" s="187" t="s">
        <v>1</v>
      </c>
      <c r="F186" s="188" t="s">
        <v>994</v>
      </c>
      <c r="G186" s="13"/>
      <c r="H186" s="189">
        <v>62.042000000000002</v>
      </c>
      <c r="I186" s="190"/>
      <c r="J186" s="13"/>
      <c r="K186" s="13"/>
      <c r="L186" s="185"/>
      <c r="M186" s="191"/>
      <c r="N186" s="192"/>
      <c r="O186" s="192"/>
      <c r="P186" s="192"/>
      <c r="Q186" s="192"/>
      <c r="R186" s="192"/>
      <c r="S186" s="192"/>
      <c r="T186" s="19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87" t="s">
        <v>156</v>
      </c>
      <c r="AU186" s="187" t="s">
        <v>85</v>
      </c>
      <c r="AV186" s="13" t="s">
        <v>85</v>
      </c>
      <c r="AW186" s="13" t="s">
        <v>31</v>
      </c>
      <c r="AX186" s="13" t="s">
        <v>75</v>
      </c>
      <c r="AY186" s="187" t="s">
        <v>129</v>
      </c>
    </row>
    <row r="187" s="13" customFormat="1">
      <c r="A187" s="13"/>
      <c r="B187" s="185"/>
      <c r="C187" s="13"/>
      <c r="D187" s="186" t="s">
        <v>156</v>
      </c>
      <c r="E187" s="187" t="s">
        <v>1</v>
      </c>
      <c r="F187" s="188" t="s">
        <v>995</v>
      </c>
      <c r="G187" s="13"/>
      <c r="H187" s="189">
        <v>23.814</v>
      </c>
      <c r="I187" s="190"/>
      <c r="J187" s="13"/>
      <c r="K187" s="13"/>
      <c r="L187" s="185"/>
      <c r="M187" s="191"/>
      <c r="N187" s="192"/>
      <c r="O187" s="192"/>
      <c r="P187" s="192"/>
      <c r="Q187" s="192"/>
      <c r="R187" s="192"/>
      <c r="S187" s="192"/>
      <c r="T187" s="19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87" t="s">
        <v>156</v>
      </c>
      <c r="AU187" s="187" t="s">
        <v>85</v>
      </c>
      <c r="AV187" s="13" t="s">
        <v>85</v>
      </c>
      <c r="AW187" s="13" t="s">
        <v>31</v>
      </c>
      <c r="AX187" s="13" t="s">
        <v>75</v>
      </c>
      <c r="AY187" s="187" t="s">
        <v>129</v>
      </c>
    </row>
    <row r="188" s="13" customFormat="1">
      <c r="A188" s="13"/>
      <c r="B188" s="185"/>
      <c r="C188" s="13"/>
      <c r="D188" s="186" t="s">
        <v>156</v>
      </c>
      <c r="E188" s="187" t="s">
        <v>1</v>
      </c>
      <c r="F188" s="188" t="s">
        <v>996</v>
      </c>
      <c r="G188" s="13"/>
      <c r="H188" s="189">
        <v>2.5379999999999998</v>
      </c>
      <c r="I188" s="190"/>
      <c r="J188" s="13"/>
      <c r="K188" s="13"/>
      <c r="L188" s="185"/>
      <c r="M188" s="191"/>
      <c r="N188" s="192"/>
      <c r="O188" s="192"/>
      <c r="P188" s="192"/>
      <c r="Q188" s="192"/>
      <c r="R188" s="192"/>
      <c r="S188" s="192"/>
      <c r="T188" s="19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87" t="s">
        <v>156</v>
      </c>
      <c r="AU188" s="187" t="s">
        <v>85</v>
      </c>
      <c r="AV188" s="13" t="s">
        <v>85</v>
      </c>
      <c r="AW188" s="13" t="s">
        <v>31</v>
      </c>
      <c r="AX188" s="13" t="s">
        <v>75</v>
      </c>
      <c r="AY188" s="187" t="s">
        <v>129</v>
      </c>
    </row>
    <row r="189" s="16" customFormat="1">
      <c r="A189" s="16"/>
      <c r="B189" s="217"/>
      <c r="C189" s="16"/>
      <c r="D189" s="186" t="s">
        <v>156</v>
      </c>
      <c r="E189" s="218" t="s">
        <v>1</v>
      </c>
      <c r="F189" s="219" t="s">
        <v>233</v>
      </c>
      <c r="G189" s="16"/>
      <c r="H189" s="220">
        <v>88.394000000000005</v>
      </c>
      <c r="I189" s="221"/>
      <c r="J189" s="16"/>
      <c r="K189" s="16"/>
      <c r="L189" s="217"/>
      <c r="M189" s="222"/>
      <c r="N189" s="223"/>
      <c r="O189" s="223"/>
      <c r="P189" s="223"/>
      <c r="Q189" s="223"/>
      <c r="R189" s="223"/>
      <c r="S189" s="223"/>
      <c r="T189" s="224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T189" s="218" t="s">
        <v>156</v>
      </c>
      <c r="AU189" s="218" t="s">
        <v>85</v>
      </c>
      <c r="AV189" s="16" t="s">
        <v>146</v>
      </c>
      <c r="AW189" s="16" t="s">
        <v>31</v>
      </c>
      <c r="AX189" s="16" t="s">
        <v>75</v>
      </c>
      <c r="AY189" s="218" t="s">
        <v>129</v>
      </c>
    </row>
    <row r="190" s="13" customFormat="1">
      <c r="A190" s="13"/>
      <c r="B190" s="185"/>
      <c r="C190" s="13"/>
      <c r="D190" s="186" t="s">
        <v>156</v>
      </c>
      <c r="E190" s="187" t="s">
        <v>1</v>
      </c>
      <c r="F190" s="188" t="s">
        <v>997</v>
      </c>
      <c r="G190" s="13"/>
      <c r="H190" s="189">
        <v>89</v>
      </c>
      <c r="I190" s="190"/>
      <c r="J190" s="13"/>
      <c r="K190" s="13"/>
      <c r="L190" s="185"/>
      <c r="M190" s="191"/>
      <c r="N190" s="192"/>
      <c r="O190" s="192"/>
      <c r="P190" s="192"/>
      <c r="Q190" s="192"/>
      <c r="R190" s="192"/>
      <c r="S190" s="192"/>
      <c r="T190" s="19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87" t="s">
        <v>156</v>
      </c>
      <c r="AU190" s="187" t="s">
        <v>85</v>
      </c>
      <c r="AV190" s="13" t="s">
        <v>85</v>
      </c>
      <c r="AW190" s="13" t="s">
        <v>31</v>
      </c>
      <c r="AX190" s="13" t="s">
        <v>83</v>
      </c>
      <c r="AY190" s="187" t="s">
        <v>129</v>
      </c>
    </row>
    <row r="191" s="12" customFormat="1" ht="22.8" customHeight="1">
      <c r="A191" s="12"/>
      <c r="B191" s="158"/>
      <c r="C191" s="12"/>
      <c r="D191" s="159" t="s">
        <v>74</v>
      </c>
      <c r="E191" s="169" t="s">
        <v>894</v>
      </c>
      <c r="F191" s="169" t="s">
        <v>895</v>
      </c>
      <c r="G191" s="12"/>
      <c r="H191" s="12"/>
      <c r="I191" s="161"/>
      <c r="J191" s="170">
        <f>BK191</f>
        <v>0</v>
      </c>
      <c r="K191" s="12"/>
      <c r="L191" s="158"/>
      <c r="M191" s="163"/>
      <c r="N191" s="164"/>
      <c r="O191" s="164"/>
      <c r="P191" s="165">
        <f>P192</f>
        <v>0</v>
      </c>
      <c r="Q191" s="164"/>
      <c r="R191" s="165">
        <f>R192</f>
        <v>0</v>
      </c>
      <c r="S191" s="164"/>
      <c r="T191" s="166">
        <f>T192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59" t="s">
        <v>83</v>
      </c>
      <c r="AT191" s="167" t="s">
        <v>74</v>
      </c>
      <c r="AU191" s="167" t="s">
        <v>83</v>
      </c>
      <c r="AY191" s="159" t="s">
        <v>129</v>
      </c>
      <c r="BK191" s="168">
        <f>BK192</f>
        <v>0</v>
      </c>
    </row>
    <row r="192" s="2" customFormat="1" ht="24.15" customHeight="1">
      <c r="A192" s="38"/>
      <c r="B192" s="171"/>
      <c r="C192" s="172" t="s">
        <v>401</v>
      </c>
      <c r="D192" s="172" t="s">
        <v>132</v>
      </c>
      <c r="E192" s="173" t="s">
        <v>897</v>
      </c>
      <c r="F192" s="174" t="s">
        <v>898</v>
      </c>
      <c r="G192" s="175" t="s">
        <v>398</v>
      </c>
      <c r="H192" s="176">
        <v>21.728999999999999</v>
      </c>
      <c r="I192" s="177"/>
      <c r="J192" s="178">
        <f>ROUND(I192*H192,2)</f>
        <v>0</v>
      </c>
      <c r="K192" s="174" t="s">
        <v>142</v>
      </c>
      <c r="L192" s="39"/>
      <c r="M192" s="194" t="s">
        <v>1</v>
      </c>
      <c r="N192" s="195" t="s">
        <v>40</v>
      </c>
      <c r="O192" s="196"/>
      <c r="P192" s="197">
        <f>O192*H192</f>
        <v>0</v>
      </c>
      <c r="Q192" s="197">
        <v>0</v>
      </c>
      <c r="R192" s="197">
        <f>Q192*H192</f>
        <v>0</v>
      </c>
      <c r="S192" s="197">
        <v>0</v>
      </c>
      <c r="T192" s="19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183" t="s">
        <v>149</v>
      </c>
      <c r="AT192" s="183" t="s">
        <v>132</v>
      </c>
      <c r="AU192" s="183" t="s">
        <v>85</v>
      </c>
      <c r="AY192" s="19" t="s">
        <v>129</v>
      </c>
      <c r="BE192" s="184">
        <f>IF(N192="základní",J192,0)</f>
        <v>0</v>
      </c>
      <c r="BF192" s="184">
        <f>IF(N192="snížená",J192,0)</f>
        <v>0</v>
      </c>
      <c r="BG192" s="184">
        <f>IF(N192="zákl. přenesená",J192,0)</f>
        <v>0</v>
      </c>
      <c r="BH192" s="184">
        <f>IF(N192="sníž. přenesená",J192,0)</f>
        <v>0</v>
      </c>
      <c r="BI192" s="184">
        <f>IF(N192="nulová",J192,0)</f>
        <v>0</v>
      </c>
      <c r="BJ192" s="19" t="s">
        <v>83</v>
      </c>
      <c r="BK192" s="184">
        <f>ROUND(I192*H192,2)</f>
        <v>0</v>
      </c>
      <c r="BL192" s="19" t="s">
        <v>149</v>
      </c>
      <c r="BM192" s="183" t="s">
        <v>998</v>
      </c>
    </row>
    <row r="193" s="2" customFormat="1" ht="6.96" customHeight="1">
      <c r="A193" s="38"/>
      <c r="B193" s="60"/>
      <c r="C193" s="61"/>
      <c r="D193" s="61"/>
      <c r="E193" s="61"/>
      <c r="F193" s="61"/>
      <c r="G193" s="61"/>
      <c r="H193" s="61"/>
      <c r="I193" s="61"/>
      <c r="J193" s="61"/>
      <c r="K193" s="61"/>
      <c r="L193" s="39"/>
      <c r="M193" s="38"/>
      <c r="O193" s="38"/>
      <c r="P193" s="38"/>
      <c r="Q193" s="38"/>
      <c r="R193" s="38"/>
      <c r="S193" s="38"/>
      <c r="T193" s="38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</row>
  </sheetData>
  <autoFilter ref="C120:K192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85</v>
      </c>
    </row>
    <row r="4" s="1" customFormat="1" ht="24.96" customHeight="1">
      <c r="B4" s="22"/>
      <c r="D4" s="23" t="s">
        <v>101</v>
      </c>
      <c r="L4" s="22"/>
      <c r="M4" s="120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1" t="str">
        <f>'Rekapitulace stavby'!K6</f>
        <v>REKONSTRUKCE CHODNÍKU V OBCI KLENOVKA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102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999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4. 4. 2025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tr">
        <f>IF('Rekapitulace stavby'!AN10="","",'Rekapitulace stavby'!AN10)</f>
        <v/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tr">
        <f>IF('Rekapitulace stavby'!E11="","",'Rekapitulace stavby'!E11)</f>
        <v xml:space="preserve"> </v>
      </c>
      <c r="F15" s="38"/>
      <c r="G15" s="38"/>
      <c r="H15" s="38"/>
      <c r="I15" s="32" t="s">
        <v>27</v>
      </c>
      <c r="J15" s="27" t="str">
        <f>IF('Rekapitulace stavby'!AN11="","",'Rekapitulace stavby'!AN11)</f>
        <v/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28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27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30</v>
      </c>
      <c r="E20" s="38"/>
      <c r="F20" s="38"/>
      <c r="G20" s="38"/>
      <c r="H20" s="38"/>
      <c r="I20" s="32" t="s">
        <v>25</v>
      </c>
      <c r="J20" s="27" t="str">
        <f>IF('Rekapitulace stavby'!AN16="","",'Rekapitulace stavby'!AN16)</f>
        <v/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tr">
        <f>IF('Rekapitulace stavby'!E17="","",'Rekapitulace stavby'!E17)</f>
        <v xml:space="preserve"> </v>
      </c>
      <c r="F21" s="38"/>
      <c r="G21" s="38"/>
      <c r="H21" s="38"/>
      <c r="I21" s="32" t="s">
        <v>27</v>
      </c>
      <c r="J21" s="27" t="str">
        <f>IF('Rekapitulace stavby'!AN17="","",'Rekapitulace stavby'!AN17)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32</v>
      </c>
      <c r="E23" s="38"/>
      <c r="F23" s="38"/>
      <c r="G23" s="38"/>
      <c r="H23" s="38"/>
      <c r="I23" s="32" t="s">
        <v>25</v>
      </c>
      <c r="J23" s="27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33</v>
      </c>
      <c r="F24" s="38"/>
      <c r="G24" s="38"/>
      <c r="H24" s="38"/>
      <c r="I24" s="32" t="s">
        <v>27</v>
      </c>
      <c r="J24" s="27" t="s">
        <v>1</v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34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35</v>
      </c>
      <c r="E30" s="38"/>
      <c r="F30" s="38"/>
      <c r="G30" s="38"/>
      <c r="H30" s="38"/>
      <c r="I30" s="38"/>
      <c r="J30" s="96">
        <f>ROUND(J120,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37</v>
      </c>
      <c r="G32" s="38"/>
      <c r="H32" s="38"/>
      <c r="I32" s="43" t="s">
        <v>36</v>
      </c>
      <c r="J32" s="43" t="s">
        <v>38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39</v>
      </c>
      <c r="E33" s="32" t="s">
        <v>40</v>
      </c>
      <c r="F33" s="127">
        <f>ROUND((SUM(BE120:BE193)),  2)</f>
        <v>0</v>
      </c>
      <c r="G33" s="38"/>
      <c r="H33" s="38"/>
      <c r="I33" s="128">
        <v>0.20999999999999999</v>
      </c>
      <c r="J33" s="127">
        <f>ROUND(((SUM(BE120:BE193))*I33),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41</v>
      </c>
      <c r="F34" s="127">
        <f>ROUND((SUM(BF120:BF193)),  2)</f>
        <v>0</v>
      </c>
      <c r="G34" s="38"/>
      <c r="H34" s="38"/>
      <c r="I34" s="128">
        <v>0.12</v>
      </c>
      <c r="J34" s="127">
        <f>ROUND(((SUM(BF120:BF193))*I34),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42</v>
      </c>
      <c r="F35" s="127">
        <f>ROUND((SUM(BG120:BG193)),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43</v>
      </c>
      <c r="F36" s="127">
        <f>ROUND((SUM(BH120:BH193)),  2)</f>
        <v>0</v>
      </c>
      <c r="G36" s="38"/>
      <c r="H36" s="38"/>
      <c r="I36" s="128">
        <v>0.12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44</v>
      </c>
      <c r="F37" s="127">
        <f>ROUND((SUM(BI120:BI193)),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45</v>
      </c>
      <c r="E39" s="81"/>
      <c r="F39" s="81"/>
      <c r="G39" s="131" t="s">
        <v>46</v>
      </c>
      <c r="H39" s="132" t="s">
        <v>47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48</v>
      </c>
      <c r="E50" s="57"/>
      <c r="F50" s="57"/>
      <c r="G50" s="56" t="s">
        <v>49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50</v>
      </c>
      <c r="E61" s="41"/>
      <c r="F61" s="135" t="s">
        <v>51</v>
      </c>
      <c r="G61" s="58" t="s">
        <v>50</v>
      </c>
      <c r="H61" s="41"/>
      <c r="I61" s="41"/>
      <c r="J61" s="136" t="s">
        <v>51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52</v>
      </c>
      <c r="E65" s="59"/>
      <c r="F65" s="59"/>
      <c r="G65" s="56" t="s">
        <v>53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50</v>
      </c>
      <c r="E76" s="41"/>
      <c r="F76" s="135" t="s">
        <v>51</v>
      </c>
      <c r="G76" s="58" t="s">
        <v>50</v>
      </c>
      <c r="H76" s="41"/>
      <c r="I76" s="41"/>
      <c r="J76" s="136" t="s">
        <v>51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REKONSTRUKCE CHODNÍKU V OBCI KLENOVKA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SO 401 - NASVĚTLENÍ PŘECHODU PRO CHODCE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>Klenovka</v>
      </c>
      <c r="G89" s="38"/>
      <c r="H89" s="38"/>
      <c r="I89" s="32" t="s">
        <v>22</v>
      </c>
      <c r="J89" s="69" t="str">
        <f>IF(J12="","",J12)</f>
        <v>4. 4. 2025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 xml:space="preserve"> </v>
      </c>
      <c r="G91" s="38"/>
      <c r="H91" s="38"/>
      <c r="I91" s="32" t="s">
        <v>30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38"/>
      <c r="E92" s="38"/>
      <c r="F92" s="27" t="str">
        <f>IF(E18="","",E18)</f>
        <v>Vyplň údaj</v>
      </c>
      <c r="G92" s="38"/>
      <c r="H92" s="38"/>
      <c r="I92" s="32" t="s">
        <v>32</v>
      </c>
      <c r="J92" s="36" t="str">
        <f>E24</f>
        <v>Sýkorová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105</v>
      </c>
      <c r="D94" s="129"/>
      <c r="E94" s="129"/>
      <c r="F94" s="129"/>
      <c r="G94" s="129"/>
      <c r="H94" s="129"/>
      <c r="I94" s="129"/>
      <c r="J94" s="138" t="s">
        <v>106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107</v>
      </c>
      <c r="D96" s="38"/>
      <c r="E96" s="38"/>
      <c r="F96" s="38"/>
      <c r="G96" s="38"/>
      <c r="H96" s="38"/>
      <c r="I96" s="38"/>
      <c r="J96" s="96">
        <f>J120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108</v>
      </c>
    </row>
    <row r="97" s="9" customFormat="1" ht="24.96" customHeight="1">
      <c r="A97" s="9"/>
      <c r="B97" s="140"/>
      <c r="C97" s="9"/>
      <c r="D97" s="141" t="s">
        <v>1000</v>
      </c>
      <c r="E97" s="142"/>
      <c r="F97" s="142"/>
      <c r="G97" s="142"/>
      <c r="H97" s="142"/>
      <c r="I97" s="142"/>
      <c r="J97" s="143">
        <f>J121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40"/>
      <c r="C98" s="9"/>
      <c r="D98" s="141" t="s">
        <v>1001</v>
      </c>
      <c r="E98" s="142"/>
      <c r="F98" s="142"/>
      <c r="G98" s="142"/>
      <c r="H98" s="142"/>
      <c r="I98" s="142"/>
      <c r="J98" s="143">
        <f>J137</f>
        <v>0</v>
      </c>
      <c r="K98" s="9"/>
      <c r="L98" s="14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40"/>
      <c r="C99" s="9"/>
      <c r="D99" s="141" t="s">
        <v>1002</v>
      </c>
      <c r="E99" s="142"/>
      <c r="F99" s="142"/>
      <c r="G99" s="142"/>
      <c r="H99" s="142"/>
      <c r="I99" s="142"/>
      <c r="J99" s="143">
        <f>J170</f>
        <v>0</v>
      </c>
      <c r="K99" s="9"/>
      <c r="L99" s="14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40"/>
      <c r="C100" s="9"/>
      <c r="D100" s="141" t="s">
        <v>1003</v>
      </c>
      <c r="E100" s="142"/>
      <c r="F100" s="142"/>
      <c r="G100" s="142"/>
      <c r="H100" s="142"/>
      <c r="I100" s="142"/>
      <c r="J100" s="143">
        <f>J186</f>
        <v>0</v>
      </c>
      <c r="K100" s="9"/>
      <c r="L100" s="14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8"/>
      <c r="B101" s="39"/>
      <c r="C101" s="38"/>
      <c r="D101" s="38"/>
      <c r="E101" s="38"/>
      <c r="F101" s="38"/>
      <c r="G101" s="38"/>
      <c r="H101" s="38"/>
      <c r="I101" s="38"/>
      <c r="J101" s="38"/>
      <c r="K101" s="38"/>
      <c r="L101" s="55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0"/>
      <c r="C102" s="61"/>
      <c r="D102" s="61"/>
      <c r="E102" s="61"/>
      <c r="F102" s="61"/>
      <c r="G102" s="61"/>
      <c r="H102" s="61"/>
      <c r="I102" s="61"/>
      <c r="J102" s="61"/>
      <c r="K102" s="61"/>
      <c r="L102" s="55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2"/>
      <c r="C106" s="63"/>
      <c r="D106" s="63"/>
      <c r="E106" s="63"/>
      <c r="F106" s="63"/>
      <c r="G106" s="63"/>
      <c r="H106" s="63"/>
      <c r="I106" s="63"/>
      <c r="J106" s="63"/>
      <c r="K106" s="63"/>
      <c r="L106" s="55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113</v>
      </c>
      <c r="D107" s="38"/>
      <c r="E107" s="38"/>
      <c r="F107" s="38"/>
      <c r="G107" s="38"/>
      <c r="H107" s="38"/>
      <c r="I107" s="38"/>
      <c r="J107" s="38"/>
      <c r="K107" s="38"/>
      <c r="L107" s="55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38"/>
      <c r="D108" s="38"/>
      <c r="E108" s="38"/>
      <c r="F108" s="38"/>
      <c r="G108" s="38"/>
      <c r="H108" s="38"/>
      <c r="I108" s="38"/>
      <c r="J108" s="38"/>
      <c r="K108" s="38"/>
      <c r="L108" s="55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38"/>
      <c r="E109" s="38"/>
      <c r="F109" s="38"/>
      <c r="G109" s="38"/>
      <c r="H109" s="38"/>
      <c r="I109" s="38"/>
      <c r="J109" s="38"/>
      <c r="K109" s="38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38"/>
      <c r="D110" s="38"/>
      <c r="E110" s="121" t="str">
        <f>E7</f>
        <v>REKONSTRUKCE CHODNÍKU V OBCI KLENOVKA</v>
      </c>
      <c r="F110" s="32"/>
      <c r="G110" s="32"/>
      <c r="H110" s="32"/>
      <c r="I110" s="38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102</v>
      </c>
      <c r="D111" s="38"/>
      <c r="E111" s="38"/>
      <c r="F111" s="38"/>
      <c r="G111" s="38"/>
      <c r="H111" s="38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38"/>
      <c r="D112" s="38"/>
      <c r="E112" s="67" t="str">
        <f>E9</f>
        <v>SO 401 - NASVĚTLENÍ PŘECHODU PRO CHODCE</v>
      </c>
      <c r="F112" s="38"/>
      <c r="G112" s="38"/>
      <c r="H112" s="38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38"/>
      <c r="D113" s="38"/>
      <c r="E113" s="38"/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38"/>
      <c r="E114" s="38"/>
      <c r="F114" s="27" t="str">
        <f>F12</f>
        <v>Klenovka</v>
      </c>
      <c r="G114" s="38"/>
      <c r="H114" s="38"/>
      <c r="I114" s="32" t="s">
        <v>22</v>
      </c>
      <c r="J114" s="69" t="str">
        <f>IF(J12="","",J12)</f>
        <v>4. 4. 2025</v>
      </c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38"/>
      <c r="D115" s="38"/>
      <c r="E115" s="38"/>
      <c r="F115" s="38"/>
      <c r="G115" s="38"/>
      <c r="H115" s="38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38"/>
      <c r="E116" s="38"/>
      <c r="F116" s="27" t="str">
        <f>E15</f>
        <v xml:space="preserve"> </v>
      </c>
      <c r="G116" s="38"/>
      <c r="H116" s="38"/>
      <c r="I116" s="32" t="s">
        <v>30</v>
      </c>
      <c r="J116" s="36" t="str">
        <f>E21</f>
        <v xml:space="preserve"> </v>
      </c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28</v>
      </c>
      <c r="D117" s="38"/>
      <c r="E117" s="38"/>
      <c r="F117" s="27" t="str">
        <f>IF(E18="","",E18)</f>
        <v>Vyplň údaj</v>
      </c>
      <c r="G117" s="38"/>
      <c r="H117" s="38"/>
      <c r="I117" s="32" t="s">
        <v>32</v>
      </c>
      <c r="J117" s="36" t="str">
        <f>E24</f>
        <v>Sýkorová</v>
      </c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38"/>
      <c r="D118" s="38"/>
      <c r="E118" s="38"/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48"/>
      <c r="B119" s="149"/>
      <c r="C119" s="150" t="s">
        <v>114</v>
      </c>
      <c r="D119" s="151" t="s">
        <v>60</v>
      </c>
      <c r="E119" s="151" t="s">
        <v>56</v>
      </c>
      <c r="F119" s="151" t="s">
        <v>57</v>
      </c>
      <c r="G119" s="151" t="s">
        <v>115</v>
      </c>
      <c r="H119" s="151" t="s">
        <v>116</v>
      </c>
      <c r="I119" s="151" t="s">
        <v>117</v>
      </c>
      <c r="J119" s="151" t="s">
        <v>106</v>
      </c>
      <c r="K119" s="152" t="s">
        <v>118</v>
      </c>
      <c r="L119" s="153"/>
      <c r="M119" s="86" t="s">
        <v>1</v>
      </c>
      <c r="N119" s="87" t="s">
        <v>39</v>
      </c>
      <c r="O119" s="87" t="s">
        <v>119</v>
      </c>
      <c r="P119" s="87" t="s">
        <v>120</v>
      </c>
      <c r="Q119" s="87" t="s">
        <v>121</v>
      </c>
      <c r="R119" s="87" t="s">
        <v>122</v>
      </c>
      <c r="S119" s="87" t="s">
        <v>123</v>
      </c>
      <c r="T119" s="88" t="s">
        <v>124</v>
      </c>
      <c r="U119" s="148"/>
      <c r="V119" s="148"/>
      <c r="W119" s="148"/>
      <c r="X119" s="148"/>
      <c r="Y119" s="148"/>
      <c r="Z119" s="148"/>
      <c r="AA119" s="148"/>
      <c r="AB119" s="148"/>
      <c r="AC119" s="148"/>
      <c r="AD119" s="148"/>
      <c r="AE119" s="148"/>
    </row>
    <row r="120" s="2" customFormat="1" ht="22.8" customHeight="1">
      <c r="A120" s="38"/>
      <c r="B120" s="39"/>
      <c r="C120" s="93" t="s">
        <v>125</v>
      </c>
      <c r="D120" s="38"/>
      <c r="E120" s="38"/>
      <c r="F120" s="38"/>
      <c r="G120" s="38"/>
      <c r="H120" s="38"/>
      <c r="I120" s="38"/>
      <c r="J120" s="154">
        <f>BK120</f>
        <v>0</v>
      </c>
      <c r="K120" s="38"/>
      <c r="L120" s="39"/>
      <c r="M120" s="89"/>
      <c r="N120" s="73"/>
      <c r="O120" s="90"/>
      <c r="P120" s="155">
        <f>P121+P137+P170+P186</f>
        <v>0</v>
      </c>
      <c r="Q120" s="90"/>
      <c r="R120" s="155">
        <f>R121+R137+R170+R186</f>
        <v>0</v>
      </c>
      <c r="S120" s="90"/>
      <c r="T120" s="156">
        <f>T121+T137+T170+T186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9" t="s">
        <v>74</v>
      </c>
      <c r="AU120" s="19" t="s">
        <v>108</v>
      </c>
      <c r="BK120" s="157">
        <f>BK121+BK137+BK170+BK186</f>
        <v>0</v>
      </c>
    </row>
    <row r="121" s="12" customFormat="1" ht="25.92" customHeight="1">
      <c r="A121" s="12"/>
      <c r="B121" s="158"/>
      <c r="C121" s="12"/>
      <c r="D121" s="159" t="s">
        <v>74</v>
      </c>
      <c r="E121" s="160" t="s">
        <v>1004</v>
      </c>
      <c r="F121" s="160" t="s">
        <v>1005</v>
      </c>
      <c r="G121" s="12"/>
      <c r="H121" s="12"/>
      <c r="I121" s="161"/>
      <c r="J121" s="162">
        <f>BK121</f>
        <v>0</v>
      </c>
      <c r="K121" s="12"/>
      <c r="L121" s="158"/>
      <c r="M121" s="163"/>
      <c r="N121" s="164"/>
      <c r="O121" s="164"/>
      <c r="P121" s="165">
        <f>SUM(P122:P136)</f>
        <v>0</v>
      </c>
      <c r="Q121" s="164"/>
      <c r="R121" s="165">
        <f>SUM(R122:R136)</f>
        <v>0</v>
      </c>
      <c r="S121" s="164"/>
      <c r="T121" s="166">
        <f>SUM(T122:T136)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9" t="s">
        <v>83</v>
      </c>
      <c r="AT121" s="167" t="s">
        <v>74</v>
      </c>
      <c r="AU121" s="167" t="s">
        <v>75</v>
      </c>
      <c r="AY121" s="159" t="s">
        <v>129</v>
      </c>
      <c r="BK121" s="168">
        <f>SUM(BK122:BK136)</f>
        <v>0</v>
      </c>
    </row>
    <row r="122" s="2" customFormat="1" ht="24.15" customHeight="1">
      <c r="A122" s="38"/>
      <c r="B122" s="171"/>
      <c r="C122" s="172" t="s">
        <v>500</v>
      </c>
      <c r="D122" s="172" t="s">
        <v>132</v>
      </c>
      <c r="E122" s="173" t="s">
        <v>1006</v>
      </c>
      <c r="F122" s="174" t="s">
        <v>1007</v>
      </c>
      <c r="G122" s="175" t="s">
        <v>1008</v>
      </c>
      <c r="H122" s="176">
        <v>1</v>
      </c>
      <c r="I122" s="177"/>
      <c r="J122" s="178">
        <f>ROUND(I122*H122,2)</f>
        <v>0</v>
      </c>
      <c r="K122" s="174" t="s">
        <v>1</v>
      </c>
      <c r="L122" s="39"/>
      <c r="M122" s="179" t="s">
        <v>1</v>
      </c>
      <c r="N122" s="180" t="s">
        <v>40</v>
      </c>
      <c r="O122" s="77"/>
      <c r="P122" s="181">
        <f>O122*H122</f>
        <v>0</v>
      </c>
      <c r="Q122" s="181">
        <v>0</v>
      </c>
      <c r="R122" s="181">
        <f>Q122*H122</f>
        <v>0</v>
      </c>
      <c r="S122" s="181">
        <v>0</v>
      </c>
      <c r="T122" s="182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183" t="s">
        <v>149</v>
      </c>
      <c r="AT122" s="183" t="s">
        <v>132</v>
      </c>
      <c r="AU122" s="183" t="s">
        <v>83</v>
      </c>
      <c r="AY122" s="19" t="s">
        <v>129</v>
      </c>
      <c r="BE122" s="184">
        <f>IF(N122="základní",J122,0)</f>
        <v>0</v>
      </c>
      <c r="BF122" s="184">
        <f>IF(N122="snížená",J122,0)</f>
        <v>0</v>
      </c>
      <c r="BG122" s="184">
        <f>IF(N122="zákl. přenesená",J122,0)</f>
        <v>0</v>
      </c>
      <c r="BH122" s="184">
        <f>IF(N122="sníž. přenesená",J122,0)</f>
        <v>0</v>
      </c>
      <c r="BI122" s="184">
        <f>IF(N122="nulová",J122,0)</f>
        <v>0</v>
      </c>
      <c r="BJ122" s="19" t="s">
        <v>83</v>
      </c>
      <c r="BK122" s="184">
        <f>ROUND(I122*H122,2)</f>
        <v>0</v>
      </c>
      <c r="BL122" s="19" t="s">
        <v>149</v>
      </c>
      <c r="BM122" s="183" t="s">
        <v>1009</v>
      </c>
    </row>
    <row r="123" s="2" customFormat="1" ht="16.5" customHeight="1">
      <c r="A123" s="38"/>
      <c r="B123" s="171"/>
      <c r="C123" s="172" t="s">
        <v>505</v>
      </c>
      <c r="D123" s="172" t="s">
        <v>132</v>
      </c>
      <c r="E123" s="173" t="s">
        <v>1010</v>
      </c>
      <c r="F123" s="174" t="s">
        <v>1011</v>
      </c>
      <c r="G123" s="175" t="s">
        <v>1012</v>
      </c>
      <c r="H123" s="176">
        <v>20</v>
      </c>
      <c r="I123" s="177"/>
      <c r="J123" s="178">
        <f>ROUND(I123*H123,2)</f>
        <v>0</v>
      </c>
      <c r="K123" s="174" t="s">
        <v>1</v>
      </c>
      <c r="L123" s="39"/>
      <c r="M123" s="179" t="s">
        <v>1</v>
      </c>
      <c r="N123" s="180" t="s">
        <v>40</v>
      </c>
      <c r="O123" s="77"/>
      <c r="P123" s="181">
        <f>O123*H123</f>
        <v>0</v>
      </c>
      <c r="Q123" s="181">
        <v>0</v>
      </c>
      <c r="R123" s="181">
        <f>Q123*H123</f>
        <v>0</v>
      </c>
      <c r="S123" s="181">
        <v>0</v>
      </c>
      <c r="T123" s="182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183" t="s">
        <v>149</v>
      </c>
      <c r="AT123" s="183" t="s">
        <v>132</v>
      </c>
      <c r="AU123" s="183" t="s">
        <v>83</v>
      </c>
      <c r="AY123" s="19" t="s">
        <v>129</v>
      </c>
      <c r="BE123" s="184">
        <f>IF(N123="základní",J123,0)</f>
        <v>0</v>
      </c>
      <c r="BF123" s="184">
        <f>IF(N123="snížená",J123,0)</f>
        <v>0</v>
      </c>
      <c r="BG123" s="184">
        <f>IF(N123="zákl. přenesená",J123,0)</f>
        <v>0</v>
      </c>
      <c r="BH123" s="184">
        <f>IF(N123="sníž. přenesená",J123,0)</f>
        <v>0</v>
      </c>
      <c r="BI123" s="184">
        <f>IF(N123="nulová",J123,0)</f>
        <v>0</v>
      </c>
      <c r="BJ123" s="19" t="s">
        <v>83</v>
      </c>
      <c r="BK123" s="184">
        <f>ROUND(I123*H123,2)</f>
        <v>0</v>
      </c>
      <c r="BL123" s="19" t="s">
        <v>149</v>
      </c>
      <c r="BM123" s="183" t="s">
        <v>1013</v>
      </c>
    </row>
    <row r="124" s="2" customFormat="1" ht="16.5" customHeight="1">
      <c r="A124" s="38"/>
      <c r="B124" s="171"/>
      <c r="C124" s="172" t="s">
        <v>511</v>
      </c>
      <c r="D124" s="172" t="s">
        <v>132</v>
      </c>
      <c r="E124" s="173" t="s">
        <v>1014</v>
      </c>
      <c r="F124" s="174" t="s">
        <v>1015</v>
      </c>
      <c r="G124" s="175" t="s">
        <v>1012</v>
      </c>
      <c r="H124" s="176">
        <v>16</v>
      </c>
      <c r="I124" s="177"/>
      <c r="J124" s="178">
        <f>ROUND(I124*H124,2)</f>
        <v>0</v>
      </c>
      <c r="K124" s="174" t="s">
        <v>1</v>
      </c>
      <c r="L124" s="39"/>
      <c r="M124" s="179" t="s">
        <v>1</v>
      </c>
      <c r="N124" s="180" t="s">
        <v>40</v>
      </c>
      <c r="O124" s="77"/>
      <c r="P124" s="181">
        <f>O124*H124</f>
        <v>0</v>
      </c>
      <c r="Q124" s="181">
        <v>0</v>
      </c>
      <c r="R124" s="181">
        <f>Q124*H124</f>
        <v>0</v>
      </c>
      <c r="S124" s="181">
        <v>0</v>
      </c>
      <c r="T124" s="18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183" t="s">
        <v>149</v>
      </c>
      <c r="AT124" s="183" t="s">
        <v>132</v>
      </c>
      <c r="AU124" s="183" t="s">
        <v>83</v>
      </c>
      <c r="AY124" s="19" t="s">
        <v>129</v>
      </c>
      <c r="BE124" s="184">
        <f>IF(N124="základní",J124,0)</f>
        <v>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19" t="s">
        <v>83</v>
      </c>
      <c r="BK124" s="184">
        <f>ROUND(I124*H124,2)</f>
        <v>0</v>
      </c>
      <c r="BL124" s="19" t="s">
        <v>149</v>
      </c>
      <c r="BM124" s="183" t="s">
        <v>1016</v>
      </c>
    </row>
    <row r="125" s="2" customFormat="1" ht="16.5" customHeight="1">
      <c r="A125" s="38"/>
      <c r="B125" s="171"/>
      <c r="C125" s="172" t="s">
        <v>517</v>
      </c>
      <c r="D125" s="172" t="s">
        <v>132</v>
      </c>
      <c r="E125" s="173" t="s">
        <v>1017</v>
      </c>
      <c r="F125" s="174" t="s">
        <v>1018</v>
      </c>
      <c r="G125" s="175" t="s">
        <v>1012</v>
      </c>
      <c r="H125" s="176">
        <v>8</v>
      </c>
      <c r="I125" s="177"/>
      <c r="J125" s="178">
        <f>ROUND(I125*H125,2)</f>
        <v>0</v>
      </c>
      <c r="K125" s="174" t="s">
        <v>1</v>
      </c>
      <c r="L125" s="39"/>
      <c r="M125" s="179" t="s">
        <v>1</v>
      </c>
      <c r="N125" s="180" t="s">
        <v>40</v>
      </c>
      <c r="O125" s="77"/>
      <c r="P125" s="181">
        <f>O125*H125</f>
        <v>0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183" t="s">
        <v>149</v>
      </c>
      <c r="AT125" s="183" t="s">
        <v>132</v>
      </c>
      <c r="AU125" s="183" t="s">
        <v>83</v>
      </c>
      <c r="AY125" s="19" t="s">
        <v>129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9" t="s">
        <v>83</v>
      </c>
      <c r="BK125" s="184">
        <f>ROUND(I125*H125,2)</f>
        <v>0</v>
      </c>
      <c r="BL125" s="19" t="s">
        <v>149</v>
      </c>
      <c r="BM125" s="183" t="s">
        <v>1019</v>
      </c>
    </row>
    <row r="126" s="2" customFormat="1" ht="16.5" customHeight="1">
      <c r="A126" s="38"/>
      <c r="B126" s="171"/>
      <c r="C126" s="172" t="s">
        <v>523</v>
      </c>
      <c r="D126" s="172" t="s">
        <v>132</v>
      </c>
      <c r="E126" s="173" t="s">
        <v>1020</v>
      </c>
      <c r="F126" s="174" t="s">
        <v>1021</v>
      </c>
      <c r="G126" s="175" t="s">
        <v>1022</v>
      </c>
      <c r="H126" s="176">
        <v>3</v>
      </c>
      <c r="I126" s="177"/>
      <c r="J126" s="178">
        <f>ROUND(I126*H126,2)</f>
        <v>0</v>
      </c>
      <c r="K126" s="174" t="s">
        <v>1</v>
      </c>
      <c r="L126" s="39"/>
      <c r="M126" s="179" t="s">
        <v>1</v>
      </c>
      <c r="N126" s="180" t="s">
        <v>40</v>
      </c>
      <c r="O126" s="77"/>
      <c r="P126" s="181">
        <f>O126*H126</f>
        <v>0</v>
      </c>
      <c r="Q126" s="181">
        <v>0</v>
      </c>
      <c r="R126" s="181">
        <f>Q126*H126</f>
        <v>0</v>
      </c>
      <c r="S126" s="181">
        <v>0</v>
      </c>
      <c r="T126" s="182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83" t="s">
        <v>149</v>
      </c>
      <c r="AT126" s="183" t="s">
        <v>132</v>
      </c>
      <c r="AU126" s="183" t="s">
        <v>83</v>
      </c>
      <c r="AY126" s="19" t="s">
        <v>129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9" t="s">
        <v>83</v>
      </c>
      <c r="BK126" s="184">
        <f>ROUND(I126*H126,2)</f>
        <v>0</v>
      </c>
      <c r="BL126" s="19" t="s">
        <v>149</v>
      </c>
      <c r="BM126" s="183" t="s">
        <v>1023</v>
      </c>
    </row>
    <row r="127" s="2" customFormat="1" ht="16.5" customHeight="1">
      <c r="A127" s="38"/>
      <c r="B127" s="171"/>
      <c r="C127" s="172" t="s">
        <v>528</v>
      </c>
      <c r="D127" s="172" t="s">
        <v>132</v>
      </c>
      <c r="E127" s="173" t="s">
        <v>1024</v>
      </c>
      <c r="F127" s="174" t="s">
        <v>1025</v>
      </c>
      <c r="G127" s="175" t="s">
        <v>1012</v>
      </c>
      <c r="H127" s="176">
        <v>2</v>
      </c>
      <c r="I127" s="177"/>
      <c r="J127" s="178">
        <f>ROUND(I127*H127,2)</f>
        <v>0</v>
      </c>
      <c r="K127" s="174" t="s">
        <v>1</v>
      </c>
      <c r="L127" s="39"/>
      <c r="M127" s="179" t="s">
        <v>1</v>
      </c>
      <c r="N127" s="180" t="s">
        <v>40</v>
      </c>
      <c r="O127" s="77"/>
      <c r="P127" s="181">
        <f>O127*H127</f>
        <v>0</v>
      </c>
      <c r="Q127" s="181">
        <v>0</v>
      </c>
      <c r="R127" s="181">
        <f>Q127*H127</f>
        <v>0</v>
      </c>
      <c r="S127" s="181">
        <v>0</v>
      </c>
      <c r="T127" s="18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83" t="s">
        <v>149</v>
      </c>
      <c r="AT127" s="183" t="s">
        <v>132</v>
      </c>
      <c r="AU127" s="183" t="s">
        <v>83</v>
      </c>
      <c r="AY127" s="19" t="s">
        <v>129</v>
      </c>
      <c r="BE127" s="184">
        <f>IF(N127="základní",J127,0)</f>
        <v>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9" t="s">
        <v>83</v>
      </c>
      <c r="BK127" s="184">
        <f>ROUND(I127*H127,2)</f>
        <v>0</v>
      </c>
      <c r="BL127" s="19" t="s">
        <v>149</v>
      </c>
      <c r="BM127" s="183" t="s">
        <v>1026</v>
      </c>
    </row>
    <row r="128" s="2" customFormat="1" ht="16.5" customHeight="1">
      <c r="A128" s="38"/>
      <c r="B128" s="171"/>
      <c r="C128" s="172" t="s">
        <v>533</v>
      </c>
      <c r="D128" s="172" t="s">
        <v>132</v>
      </c>
      <c r="E128" s="173" t="s">
        <v>1027</v>
      </c>
      <c r="F128" s="174" t="s">
        <v>1028</v>
      </c>
      <c r="G128" s="175" t="s">
        <v>1012</v>
      </c>
      <c r="H128" s="176">
        <v>4</v>
      </c>
      <c r="I128" s="177"/>
      <c r="J128" s="178">
        <f>ROUND(I128*H128,2)</f>
        <v>0</v>
      </c>
      <c r="K128" s="174" t="s">
        <v>1</v>
      </c>
      <c r="L128" s="39"/>
      <c r="M128" s="179" t="s">
        <v>1</v>
      </c>
      <c r="N128" s="180" t="s">
        <v>40</v>
      </c>
      <c r="O128" s="77"/>
      <c r="P128" s="181">
        <f>O128*H128</f>
        <v>0</v>
      </c>
      <c r="Q128" s="181">
        <v>0</v>
      </c>
      <c r="R128" s="181">
        <f>Q128*H128</f>
        <v>0</v>
      </c>
      <c r="S128" s="181">
        <v>0</v>
      </c>
      <c r="T128" s="18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83" t="s">
        <v>149</v>
      </c>
      <c r="AT128" s="183" t="s">
        <v>132</v>
      </c>
      <c r="AU128" s="183" t="s">
        <v>83</v>
      </c>
      <c r="AY128" s="19" t="s">
        <v>129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9" t="s">
        <v>83</v>
      </c>
      <c r="BK128" s="184">
        <f>ROUND(I128*H128,2)</f>
        <v>0</v>
      </c>
      <c r="BL128" s="19" t="s">
        <v>149</v>
      </c>
      <c r="BM128" s="183" t="s">
        <v>1029</v>
      </c>
    </row>
    <row r="129" s="2" customFormat="1" ht="16.5" customHeight="1">
      <c r="A129" s="38"/>
      <c r="B129" s="171"/>
      <c r="C129" s="172" t="s">
        <v>539</v>
      </c>
      <c r="D129" s="172" t="s">
        <v>132</v>
      </c>
      <c r="E129" s="173" t="s">
        <v>1030</v>
      </c>
      <c r="F129" s="174" t="s">
        <v>1031</v>
      </c>
      <c r="G129" s="175" t="s">
        <v>1012</v>
      </c>
      <c r="H129" s="176">
        <v>3</v>
      </c>
      <c r="I129" s="177"/>
      <c r="J129" s="178">
        <f>ROUND(I129*H129,2)</f>
        <v>0</v>
      </c>
      <c r="K129" s="174" t="s">
        <v>1</v>
      </c>
      <c r="L129" s="39"/>
      <c r="M129" s="179" t="s">
        <v>1</v>
      </c>
      <c r="N129" s="180" t="s">
        <v>40</v>
      </c>
      <c r="O129" s="77"/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83" t="s">
        <v>149</v>
      </c>
      <c r="AT129" s="183" t="s">
        <v>132</v>
      </c>
      <c r="AU129" s="183" t="s">
        <v>83</v>
      </c>
      <c r="AY129" s="19" t="s">
        <v>129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9" t="s">
        <v>83</v>
      </c>
      <c r="BK129" s="184">
        <f>ROUND(I129*H129,2)</f>
        <v>0</v>
      </c>
      <c r="BL129" s="19" t="s">
        <v>149</v>
      </c>
      <c r="BM129" s="183" t="s">
        <v>1032</v>
      </c>
    </row>
    <row r="130" s="2" customFormat="1" ht="16.5" customHeight="1">
      <c r="A130" s="38"/>
      <c r="B130" s="171"/>
      <c r="C130" s="172" t="s">
        <v>546</v>
      </c>
      <c r="D130" s="172" t="s">
        <v>132</v>
      </c>
      <c r="E130" s="173" t="s">
        <v>1033</v>
      </c>
      <c r="F130" s="174" t="s">
        <v>1034</v>
      </c>
      <c r="G130" s="175" t="s">
        <v>1012</v>
      </c>
      <c r="H130" s="176">
        <v>4</v>
      </c>
      <c r="I130" s="177"/>
      <c r="J130" s="178">
        <f>ROUND(I130*H130,2)</f>
        <v>0</v>
      </c>
      <c r="K130" s="174" t="s">
        <v>1</v>
      </c>
      <c r="L130" s="39"/>
      <c r="M130" s="179" t="s">
        <v>1</v>
      </c>
      <c r="N130" s="180" t="s">
        <v>40</v>
      </c>
      <c r="O130" s="77"/>
      <c r="P130" s="181">
        <f>O130*H130</f>
        <v>0</v>
      </c>
      <c r="Q130" s="181">
        <v>0</v>
      </c>
      <c r="R130" s="181">
        <f>Q130*H130</f>
        <v>0</v>
      </c>
      <c r="S130" s="181">
        <v>0</v>
      </c>
      <c r="T130" s="18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83" t="s">
        <v>149</v>
      </c>
      <c r="AT130" s="183" t="s">
        <v>132</v>
      </c>
      <c r="AU130" s="183" t="s">
        <v>83</v>
      </c>
      <c r="AY130" s="19" t="s">
        <v>129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9" t="s">
        <v>83</v>
      </c>
      <c r="BK130" s="184">
        <f>ROUND(I130*H130,2)</f>
        <v>0</v>
      </c>
      <c r="BL130" s="19" t="s">
        <v>149</v>
      </c>
      <c r="BM130" s="183" t="s">
        <v>1035</v>
      </c>
    </row>
    <row r="131" s="2" customFormat="1" ht="16.5" customHeight="1">
      <c r="A131" s="38"/>
      <c r="B131" s="171"/>
      <c r="C131" s="172" t="s">
        <v>551</v>
      </c>
      <c r="D131" s="172" t="s">
        <v>132</v>
      </c>
      <c r="E131" s="173" t="s">
        <v>1036</v>
      </c>
      <c r="F131" s="174" t="s">
        <v>1037</v>
      </c>
      <c r="G131" s="175" t="s">
        <v>1012</v>
      </c>
      <c r="H131" s="176">
        <v>16</v>
      </c>
      <c r="I131" s="177"/>
      <c r="J131" s="178">
        <f>ROUND(I131*H131,2)</f>
        <v>0</v>
      </c>
      <c r="K131" s="174" t="s">
        <v>1</v>
      </c>
      <c r="L131" s="39"/>
      <c r="M131" s="179" t="s">
        <v>1</v>
      </c>
      <c r="N131" s="180" t="s">
        <v>40</v>
      </c>
      <c r="O131" s="77"/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83" t="s">
        <v>149</v>
      </c>
      <c r="AT131" s="183" t="s">
        <v>132</v>
      </c>
      <c r="AU131" s="183" t="s">
        <v>83</v>
      </c>
      <c r="AY131" s="19" t="s">
        <v>129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9" t="s">
        <v>83</v>
      </c>
      <c r="BK131" s="184">
        <f>ROUND(I131*H131,2)</f>
        <v>0</v>
      </c>
      <c r="BL131" s="19" t="s">
        <v>149</v>
      </c>
      <c r="BM131" s="183" t="s">
        <v>1038</v>
      </c>
    </row>
    <row r="132" s="2" customFormat="1" ht="16.5" customHeight="1">
      <c r="A132" s="38"/>
      <c r="B132" s="171"/>
      <c r="C132" s="172" t="s">
        <v>556</v>
      </c>
      <c r="D132" s="172" t="s">
        <v>132</v>
      </c>
      <c r="E132" s="173" t="s">
        <v>1039</v>
      </c>
      <c r="F132" s="174" t="s">
        <v>1040</v>
      </c>
      <c r="G132" s="175" t="s">
        <v>1012</v>
      </c>
      <c r="H132" s="176">
        <v>4</v>
      </c>
      <c r="I132" s="177"/>
      <c r="J132" s="178">
        <f>ROUND(I132*H132,2)</f>
        <v>0</v>
      </c>
      <c r="K132" s="174" t="s">
        <v>1</v>
      </c>
      <c r="L132" s="39"/>
      <c r="M132" s="179" t="s">
        <v>1</v>
      </c>
      <c r="N132" s="180" t="s">
        <v>40</v>
      </c>
      <c r="O132" s="77"/>
      <c r="P132" s="181">
        <f>O132*H132</f>
        <v>0</v>
      </c>
      <c r="Q132" s="181">
        <v>0</v>
      </c>
      <c r="R132" s="181">
        <f>Q132*H132</f>
        <v>0</v>
      </c>
      <c r="S132" s="181">
        <v>0</v>
      </c>
      <c r="T132" s="18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83" t="s">
        <v>149</v>
      </c>
      <c r="AT132" s="183" t="s">
        <v>132</v>
      </c>
      <c r="AU132" s="183" t="s">
        <v>83</v>
      </c>
      <c r="AY132" s="19" t="s">
        <v>129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9" t="s">
        <v>83</v>
      </c>
      <c r="BK132" s="184">
        <f>ROUND(I132*H132,2)</f>
        <v>0</v>
      </c>
      <c r="BL132" s="19" t="s">
        <v>149</v>
      </c>
      <c r="BM132" s="183" t="s">
        <v>1041</v>
      </c>
    </row>
    <row r="133" s="2" customFormat="1" ht="16.5" customHeight="1">
      <c r="A133" s="38"/>
      <c r="B133" s="171"/>
      <c r="C133" s="172" t="s">
        <v>561</v>
      </c>
      <c r="D133" s="172" t="s">
        <v>132</v>
      </c>
      <c r="E133" s="173" t="s">
        <v>1042</v>
      </c>
      <c r="F133" s="174" t="s">
        <v>1043</v>
      </c>
      <c r="G133" s="175" t="s">
        <v>1012</v>
      </c>
      <c r="H133" s="176">
        <v>4</v>
      </c>
      <c r="I133" s="177"/>
      <c r="J133" s="178">
        <f>ROUND(I133*H133,2)</f>
        <v>0</v>
      </c>
      <c r="K133" s="174" t="s">
        <v>1</v>
      </c>
      <c r="L133" s="39"/>
      <c r="M133" s="179" t="s">
        <v>1</v>
      </c>
      <c r="N133" s="180" t="s">
        <v>40</v>
      </c>
      <c r="O133" s="77"/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83" t="s">
        <v>149</v>
      </c>
      <c r="AT133" s="183" t="s">
        <v>132</v>
      </c>
      <c r="AU133" s="183" t="s">
        <v>83</v>
      </c>
      <c r="AY133" s="19" t="s">
        <v>129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9" t="s">
        <v>83</v>
      </c>
      <c r="BK133" s="184">
        <f>ROUND(I133*H133,2)</f>
        <v>0</v>
      </c>
      <c r="BL133" s="19" t="s">
        <v>149</v>
      </c>
      <c r="BM133" s="183" t="s">
        <v>1044</v>
      </c>
    </row>
    <row r="134" s="2" customFormat="1" ht="16.5" customHeight="1">
      <c r="A134" s="38"/>
      <c r="B134" s="171"/>
      <c r="C134" s="172" t="s">
        <v>566</v>
      </c>
      <c r="D134" s="172" t="s">
        <v>132</v>
      </c>
      <c r="E134" s="173" t="s">
        <v>1045</v>
      </c>
      <c r="F134" s="174" t="s">
        <v>1046</v>
      </c>
      <c r="G134" s="175" t="s">
        <v>1012</v>
      </c>
      <c r="H134" s="176">
        <v>6</v>
      </c>
      <c r="I134" s="177"/>
      <c r="J134" s="178">
        <f>ROUND(I134*H134,2)</f>
        <v>0</v>
      </c>
      <c r="K134" s="174" t="s">
        <v>1</v>
      </c>
      <c r="L134" s="39"/>
      <c r="M134" s="179" t="s">
        <v>1</v>
      </c>
      <c r="N134" s="180" t="s">
        <v>40</v>
      </c>
      <c r="O134" s="77"/>
      <c r="P134" s="181">
        <f>O134*H134</f>
        <v>0</v>
      </c>
      <c r="Q134" s="181">
        <v>0</v>
      </c>
      <c r="R134" s="181">
        <f>Q134*H134</f>
        <v>0</v>
      </c>
      <c r="S134" s="181">
        <v>0</v>
      </c>
      <c r="T134" s="18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83" t="s">
        <v>149</v>
      </c>
      <c r="AT134" s="183" t="s">
        <v>132</v>
      </c>
      <c r="AU134" s="183" t="s">
        <v>83</v>
      </c>
      <c r="AY134" s="19" t="s">
        <v>129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9" t="s">
        <v>83</v>
      </c>
      <c r="BK134" s="184">
        <f>ROUND(I134*H134,2)</f>
        <v>0</v>
      </c>
      <c r="BL134" s="19" t="s">
        <v>149</v>
      </c>
      <c r="BM134" s="183" t="s">
        <v>1047</v>
      </c>
    </row>
    <row r="135" s="2" customFormat="1" ht="16.5" customHeight="1">
      <c r="A135" s="38"/>
      <c r="B135" s="171"/>
      <c r="C135" s="172" t="s">
        <v>570</v>
      </c>
      <c r="D135" s="172" t="s">
        <v>132</v>
      </c>
      <c r="E135" s="173" t="s">
        <v>1048</v>
      </c>
      <c r="F135" s="174" t="s">
        <v>1049</v>
      </c>
      <c r="G135" s="175" t="s">
        <v>1012</v>
      </c>
      <c r="H135" s="176">
        <v>8</v>
      </c>
      <c r="I135" s="177"/>
      <c r="J135" s="178">
        <f>ROUND(I135*H135,2)</f>
        <v>0</v>
      </c>
      <c r="K135" s="174" t="s">
        <v>1</v>
      </c>
      <c r="L135" s="39"/>
      <c r="M135" s="179" t="s">
        <v>1</v>
      </c>
      <c r="N135" s="180" t="s">
        <v>40</v>
      </c>
      <c r="O135" s="77"/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83" t="s">
        <v>149</v>
      </c>
      <c r="AT135" s="183" t="s">
        <v>132</v>
      </c>
      <c r="AU135" s="183" t="s">
        <v>83</v>
      </c>
      <c r="AY135" s="19" t="s">
        <v>129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9" t="s">
        <v>83</v>
      </c>
      <c r="BK135" s="184">
        <f>ROUND(I135*H135,2)</f>
        <v>0</v>
      </c>
      <c r="BL135" s="19" t="s">
        <v>149</v>
      </c>
      <c r="BM135" s="183" t="s">
        <v>1050</v>
      </c>
    </row>
    <row r="136" s="2" customFormat="1" ht="21.75" customHeight="1">
      <c r="A136" s="38"/>
      <c r="B136" s="171"/>
      <c r="C136" s="172" t="s">
        <v>575</v>
      </c>
      <c r="D136" s="172" t="s">
        <v>132</v>
      </c>
      <c r="E136" s="173" t="s">
        <v>1051</v>
      </c>
      <c r="F136" s="174" t="s">
        <v>1052</v>
      </c>
      <c r="G136" s="175" t="s">
        <v>1012</v>
      </c>
      <c r="H136" s="176">
        <v>4</v>
      </c>
      <c r="I136" s="177"/>
      <c r="J136" s="178">
        <f>ROUND(I136*H136,2)</f>
        <v>0</v>
      </c>
      <c r="K136" s="174" t="s">
        <v>1</v>
      </c>
      <c r="L136" s="39"/>
      <c r="M136" s="179" t="s">
        <v>1</v>
      </c>
      <c r="N136" s="180" t="s">
        <v>40</v>
      </c>
      <c r="O136" s="77"/>
      <c r="P136" s="181">
        <f>O136*H136</f>
        <v>0</v>
      </c>
      <c r="Q136" s="181">
        <v>0</v>
      </c>
      <c r="R136" s="181">
        <f>Q136*H136</f>
        <v>0</v>
      </c>
      <c r="S136" s="181">
        <v>0</v>
      </c>
      <c r="T136" s="18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83" t="s">
        <v>149</v>
      </c>
      <c r="AT136" s="183" t="s">
        <v>132</v>
      </c>
      <c r="AU136" s="183" t="s">
        <v>83</v>
      </c>
      <c r="AY136" s="19" t="s">
        <v>129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9" t="s">
        <v>83</v>
      </c>
      <c r="BK136" s="184">
        <f>ROUND(I136*H136,2)</f>
        <v>0</v>
      </c>
      <c r="BL136" s="19" t="s">
        <v>149</v>
      </c>
      <c r="BM136" s="183" t="s">
        <v>1053</v>
      </c>
    </row>
    <row r="137" s="12" customFormat="1" ht="25.92" customHeight="1">
      <c r="A137" s="12"/>
      <c r="B137" s="158"/>
      <c r="C137" s="12"/>
      <c r="D137" s="159" t="s">
        <v>74</v>
      </c>
      <c r="E137" s="160" t="s">
        <v>1054</v>
      </c>
      <c r="F137" s="160" t="s">
        <v>1055</v>
      </c>
      <c r="G137" s="12"/>
      <c r="H137" s="12"/>
      <c r="I137" s="161"/>
      <c r="J137" s="162">
        <f>BK137</f>
        <v>0</v>
      </c>
      <c r="K137" s="12"/>
      <c r="L137" s="158"/>
      <c r="M137" s="163"/>
      <c r="N137" s="164"/>
      <c r="O137" s="164"/>
      <c r="P137" s="165">
        <f>SUM(P138:P169)</f>
        <v>0</v>
      </c>
      <c r="Q137" s="164"/>
      <c r="R137" s="165">
        <f>SUM(R138:R169)</f>
        <v>0</v>
      </c>
      <c r="S137" s="164"/>
      <c r="T137" s="166">
        <f>SUM(T138:T169)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59" t="s">
        <v>83</v>
      </c>
      <c r="AT137" s="167" t="s">
        <v>74</v>
      </c>
      <c r="AU137" s="167" t="s">
        <v>75</v>
      </c>
      <c r="AY137" s="159" t="s">
        <v>129</v>
      </c>
      <c r="BK137" s="168">
        <f>SUM(BK138:BK169)</f>
        <v>0</v>
      </c>
    </row>
    <row r="138" s="2" customFormat="1" ht="24.15" customHeight="1">
      <c r="A138" s="38"/>
      <c r="B138" s="171"/>
      <c r="C138" s="172" t="s">
        <v>254</v>
      </c>
      <c r="D138" s="172" t="s">
        <v>132</v>
      </c>
      <c r="E138" s="173" t="s">
        <v>1056</v>
      </c>
      <c r="F138" s="174" t="s">
        <v>1057</v>
      </c>
      <c r="G138" s="175" t="s">
        <v>175</v>
      </c>
      <c r="H138" s="176">
        <v>2</v>
      </c>
      <c r="I138" s="177"/>
      <c r="J138" s="178">
        <f>ROUND(I138*H138,2)</f>
        <v>0</v>
      </c>
      <c r="K138" s="174" t="s">
        <v>1</v>
      </c>
      <c r="L138" s="39"/>
      <c r="M138" s="179" t="s">
        <v>1</v>
      </c>
      <c r="N138" s="180" t="s">
        <v>40</v>
      </c>
      <c r="O138" s="77"/>
      <c r="P138" s="181">
        <f>O138*H138</f>
        <v>0</v>
      </c>
      <c r="Q138" s="181">
        <v>0</v>
      </c>
      <c r="R138" s="181">
        <f>Q138*H138</f>
        <v>0</v>
      </c>
      <c r="S138" s="181">
        <v>0</v>
      </c>
      <c r="T138" s="18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83" t="s">
        <v>149</v>
      </c>
      <c r="AT138" s="183" t="s">
        <v>132</v>
      </c>
      <c r="AU138" s="183" t="s">
        <v>83</v>
      </c>
      <c r="AY138" s="19" t="s">
        <v>129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9" t="s">
        <v>83</v>
      </c>
      <c r="BK138" s="184">
        <f>ROUND(I138*H138,2)</f>
        <v>0</v>
      </c>
      <c r="BL138" s="19" t="s">
        <v>149</v>
      </c>
      <c r="BM138" s="183" t="s">
        <v>1058</v>
      </c>
    </row>
    <row r="139" s="2" customFormat="1" ht="24.15" customHeight="1">
      <c r="A139" s="38"/>
      <c r="B139" s="171"/>
      <c r="C139" s="172" t="s">
        <v>263</v>
      </c>
      <c r="D139" s="172" t="s">
        <v>132</v>
      </c>
      <c r="E139" s="173" t="s">
        <v>1059</v>
      </c>
      <c r="F139" s="174" t="s">
        <v>1060</v>
      </c>
      <c r="G139" s="175" t="s">
        <v>175</v>
      </c>
      <c r="H139" s="176">
        <v>1</v>
      </c>
      <c r="I139" s="177"/>
      <c r="J139" s="178">
        <f>ROUND(I139*H139,2)</f>
        <v>0</v>
      </c>
      <c r="K139" s="174" t="s">
        <v>1</v>
      </c>
      <c r="L139" s="39"/>
      <c r="M139" s="179" t="s">
        <v>1</v>
      </c>
      <c r="N139" s="180" t="s">
        <v>40</v>
      </c>
      <c r="O139" s="77"/>
      <c r="P139" s="181">
        <f>O139*H139</f>
        <v>0</v>
      </c>
      <c r="Q139" s="181">
        <v>0</v>
      </c>
      <c r="R139" s="181">
        <f>Q139*H139</f>
        <v>0</v>
      </c>
      <c r="S139" s="181">
        <v>0</v>
      </c>
      <c r="T139" s="18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83" t="s">
        <v>149</v>
      </c>
      <c r="AT139" s="183" t="s">
        <v>132</v>
      </c>
      <c r="AU139" s="183" t="s">
        <v>83</v>
      </c>
      <c r="AY139" s="19" t="s">
        <v>129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9" t="s">
        <v>83</v>
      </c>
      <c r="BK139" s="184">
        <f>ROUND(I139*H139,2)</f>
        <v>0</v>
      </c>
      <c r="BL139" s="19" t="s">
        <v>149</v>
      </c>
      <c r="BM139" s="183" t="s">
        <v>1061</v>
      </c>
    </row>
    <row r="140" s="2" customFormat="1" ht="24.15" customHeight="1">
      <c r="A140" s="38"/>
      <c r="B140" s="171"/>
      <c r="C140" s="172" t="s">
        <v>85</v>
      </c>
      <c r="D140" s="172" t="s">
        <v>132</v>
      </c>
      <c r="E140" s="173" t="s">
        <v>1062</v>
      </c>
      <c r="F140" s="174" t="s">
        <v>1063</v>
      </c>
      <c r="G140" s="175" t="s">
        <v>1022</v>
      </c>
      <c r="H140" s="176">
        <v>2</v>
      </c>
      <c r="I140" s="177"/>
      <c r="J140" s="178">
        <f>ROUND(I140*H140,2)</f>
        <v>0</v>
      </c>
      <c r="K140" s="174" t="s">
        <v>1</v>
      </c>
      <c r="L140" s="39"/>
      <c r="M140" s="179" t="s">
        <v>1</v>
      </c>
      <c r="N140" s="180" t="s">
        <v>40</v>
      </c>
      <c r="O140" s="77"/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83" t="s">
        <v>149</v>
      </c>
      <c r="AT140" s="183" t="s">
        <v>132</v>
      </c>
      <c r="AU140" s="183" t="s">
        <v>83</v>
      </c>
      <c r="AY140" s="19" t="s">
        <v>129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9" t="s">
        <v>83</v>
      </c>
      <c r="BK140" s="184">
        <f>ROUND(I140*H140,2)</f>
        <v>0</v>
      </c>
      <c r="BL140" s="19" t="s">
        <v>149</v>
      </c>
      <c r="BM140" s="183" t="s">
        <v>1064</v>
      </c>
    </row>
    <row r="141" s="2" customFormat="1" ht="33" customHeight="1">
      <c r="A141" s="38"/>
      <c r="B141" s="171"/>
      <c r="C141" s="172" t="s">
        <v>149</v>
      </c>
      <c r="D141" s="172" t="s">
        <v>132</v>
      </c>
      <c r="E141" s="173" t="s">
        <v>1065</v>
      </c>
      <c r="F141" s="174" t="s">
        <v>1066</v>
      </c>
      <c r="G141" s="175" t="s">
        <v>1022</v>
      </c>
      <c r="H141" s="176">
        <v>2</v>
      </c>
      <c r="I141" s="177"/>
      <c r="J141" s="178">
        <f>ROUND(I141*H141,2)</f>
        <v>0</v>
      </c>
      <c r="K141" s="174" t="s">
        <v>1</v>
      </c>
      <c r="L141" s="39"/>
      <c r="M141" s="179" t="s">
        <v>1</v>
      </c>
      <c r="N141" s="180" t="s">
        <v>40</v>
      </c>
      <c r="O141" s="77"/>
      <c r="P141" s="181">
        <f>O141*H141</f>
        <v>0</v>
      </c>
      <c r="Q141" s="181">
        <v>0</v>
      </c>
      <c r="R141" s="181">
        <f>Q141*H141</f>
        <v>0</v>
      </c>
      <c r="S141" s="181">
        <v>0</v>
      </c>
      <c r="T141" s="18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83" t="s">
        <v>149</v>
      </c>
      <c r="AT141" s="183" t="s">
        <v>132</v>
      </c>
      <c r="AU141" s="183" t="s">
        <v>83</v>
      </c>
      <c r="AY141" s="19" t="s">
        <v>129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9" t="s">
        <v>83</v>
      </c>
      <c r="BK141" s="184">
        <f>ROUND(I141*H141,2)</f>
        <v>0</v>
      </c>
      <c r="BL141" s="19" t="s">
        <v>149</v>
      </c>
      <c r="BM141" s="183" t="s">
        <v>1067</v>
      </c>
    </row>
    <row r="142" s="2" customFormat="1" ht="33" customHeight="1">
      <c r="A142" s="38"/>
      <c r="B142" s="171"/>
      <c r="C142" s="172" t="s">
        <v>128</v>
      </c>
      <c r="D142" s="172" t="s">
        <v>132</v>
      </c>
      <c r="E142" s="173" t="s">
        <v>1068</v>
      </c>
      <c r="F142" s="174" t="s">
        <v>1069</v>
      </c>
      <c r="G142" s="175" t="s">
        <v>1022</v>
      </c>
      <c r="H142" s="176">
        <v>1</v>
      </c>
      <c r="I142" s="177"/>
      <c r="J142" s="178">
        <f>ROUND(I142*H142,2)</f>
        <v>0</v>
      </c>
      <c r="K142" s="174" t="s">
        <v>1</v>
      </c>
      <c r="L142" s="39"/>
      <c r="M142" s="179" t="s">
        <v>1</v>
      </c>
      <c r="N142" s="180" t="s">
        <v>40</v>
      </c>
      <c r="O142" s="77"/>
      <c r="P142" s="181">
        <f>O142*H142</f>
        <v>0</v>
      </c>
      <c r="Q142" s="181">
        <v>0</v>
      </c>
      <c r="R142" s="181">
        <f>Q142*H142</f>
        <v>0</v>
      </c>
      <c r="S142" s="181">
        <v>0</v>
      </c>
      <c r="T142" s="182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83" t="s">
        <v>149</v>
      </c>
      <c r="AT142" s="183" t="s">
        <v>132</v>
      </c>
      <c r="AU142" s="183" t="s">
        <v>83</v>
      </c>
      <c r="AY142" s="19" t="s">
        <v>129</v>
      </c>
      <c r="BE142" s="184">
        <f>IF(N142="základní",J142,0)</f>
        <v>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9" t="s">
        <v>83</v>
      </c>
      <c r="BK142" s="184">
        <f>ROUND(I142*H142,2)</f>
        <v>0</v>
      </c>
      <c r="BL142" s="19" t="s">
        <v>149</v>
      </c>
      <c r="BM142" s="183" t="s">
        <v>1070</v>
      </c>
    </row>
    <row r="143" s="2" customFormat="1" ht="24.15" customHeight="1">
      <c r="A143" s="38"/>
      <c r="B143" s="171"/>
      <c r="C143" s="172" t="s">
        <v>164</v>
      </c>
      <c r="D143" s="172" t="s">
        <v>132</v>
      </c>
      <c r="E143" s="173" t="s">
        <v>1071</v>
      </c>
      <c r="F143" s="174" t="s">
        <v>1072</v>
      </c>
      <c r="G143" s="175" t="s">
        <v>1022</v>
      </c>
      <c r="H143" s="176">
        <v>2</v>
      </c>
      <c r="I143" s="177"/>
      <c r="J143" s="178">
        <f>ROUND(I143*H143,2)</f>
        <v>0</v>
      </c>
      <c r="K143" s="174" t="s">
        <v>1</v>
      </c>
      <c r="L143" s="39"/>
      <c r="M143" s="179" t="s">
        <v>1</v>
      </c>
      <c r="N143" s="180" t="s">
        <v>40</v>
      </c>
      <c r="O143" s="77"/>
      <c r="P143" s="181">
        <f>O143*H143</f>
        <v>0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83" t="s">
        <v>149</v>
      </c>
      <c r="AT143" s="183" t="s">
        <v>132</v>
      </c>
      <c r="AU143" s="183" t="s">
        <v>83</v>
      </c>
      <c r="AY143" s="19" t="s">
        <v>129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9" t="s">
        <v>83</v>
      </c>
      <c r="BK143" s="184">
        <f>ROUND(I143*H143,2)</f>
        <v>0</v>
      </c>
      <c r="BL143" s="19" t="s">
        <v>149</v>
      </c>
      <c r="BM143" s="183" t="s">
        <v>1073</v>
      </c>
    </row>
    <row r="144" s="2" customFormat="1" ht="24.15" customHeight="1">
      <c r="A144" s="38"/>
      <c r="B144" s="171"/>
      <c r="C144" s="172" t="s">
        <v>168</v>
      </c>
      <c r="D144" s="172" t="s">
        <v>132</v>
      </c>
      <c r="E144" s="173" t="s">
        <v>1074</v>
      </c>
      <c r="F144" s="174" t="s">
        <v>1075</v>
      </c>
      <c r="G144" s="175" t="s">
        <v>1022</v>
      </c>
      <c r="H144" s="176">
        <v>1</v>
      </c>
      <c r="I144" s="177"/>
      <c r="J144" s="178">
        <f>ROUND(I144*H144,2)</f>
        <v>0</v>
      </c>
      <c r="K144" s="174" t="s">
        <v>1</v>
      </c>
      <c r="L144" s="39"/>
      <c r="M144" s="179" t="s">
        <v>1</v>
      </c>
      <c r="N144" s="180" t="s">
        <v>40</v>
      </c>
      <c r="O144" s="77"/>
      <c r="P144" s="181">
        <f>O144*H144</f>
        <v>0</v>
      </c>
      <c r="Q144" s="181">
        <v>0</v>
      </c>
      <c r="R144" s="181">
        <f>Q144*H144</f>
        <v>0</v>
      </c>
      <c r="S144" s="181">
        <v>0</v>
      </c>
      <c r="T144" s="18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83" t="s">
        <v>149</v>
      </c>
      <c r="AT144" s="183" t="s">
        <v>132</v>
      </c>
      <c r="AU144" s="183" t="s">
        <v>83</v>
      </c>
      <c r="AY144" s="19" t="s">
        <v>129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9" t="s">
        <v>83</v>
      </c>
      <c r="BK144" s="184">
        <f>ROUND(I144*H144,2)</f>
        <v>0</v>
      </c>
      <c r="BL144" s="19" t="s">
        <v>149</v>
      </c>
      <c r="BM144" s="183" t="s">
        <v>1076</v>
      </c>
    </row>
    <row r="145" s="2" customFormat="1" ht="21.75" customHeight="1">
      <c r="A145" s="38"/>
      <c r="B145" s="171"/>
      <c r="C145" s="172" t="s">
        <v>343</v>
      </c>
      <c r="D145" s="172" t="s">
        <v>132</v>
      </c>
      <c r="E145" s="173" t="s">
        <v>1077</v>
      </c>
      <c r="F145" s="174" t="s">
        <v>1078</v>
      </c>
      <c r="G145" s="175" t="s">
        <v>175</v>
      </c>
      <c r="H145" s="176">
        <v>2</v>
      </c>
      <c r="I145" s="177"/>
      <c r="J145" s="178">
        <f>ROUND(I145*H145,2)</f>
        <v>0</v>
      </c>
      <c r="K145" s="174" t="s">
        <v>1</v>
      </c>
      <c r="L145" s="39"/>
      <c r="M145" s="179" t="s">
        <v>1</v>
      </c>
      <c r="N145" s="180" t="s">
        <v>40</v>
      </c>
      <c r="O145" s="77"/>
      <c r="P145" s="181">
        <f>O145*H145</f>
        <v>0</v>
      </c>
      <c r="Q145" s="181">
        <v>0</v>
      </c>
      <c r="R145" s="181">
        <f>Q145*H145</f>
        <v>0</v>
      </c>
      <c r="S145" s="181">
        <v>0</v>
      </c>
      <c r="T145" s="182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83" t="s">
        <v>149</v>
      </c>
      <c r="AT145" s="183" t="s">
        <v>132</v>
      </c>
      <c r="AU145" s="183" t="s">
        <v>83</v>
      </c>
      <c r="AY145" s="19" t="s">
        <v>129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9" t="s">
        <v>83</v>
      </c>
      <c r="BK145" s="184">
        <f>ROUND(I145*H145,2)</f>
        <v>0</v>
      </c>
      <c r="BL145" s="19" t="s">
        <v>149</v>
      </c>
      <c r="BM145" s="183" t="s">
        <v>1079</v>
      </c>
    </row>
    <row r="146" s="2" customFormat="1" ht="24.15" customHeight="1">
      <c r="A146" s="38"/>
      <c r="B146" s="171"/>
      <c r="C146" s="172" t="s">
        <v>386</v>
      </c>
      <c r="D146" s="172" t="s">
        <v>132</v>
      </c>
      <c r="E146" s="173" t="s">
        <v>1080</v>
      </c>
      <c r="F146" s="174" t="s">
        <v>1081</v>
      </c>
      <c r="G146" s="175" t="s">
        <v>175</v>
      </c>
      <c r="H146" s="176">
        <v>1</v>
      </c>
      <c r="I146" s="177"/>
      <c r="J146" s="178">
        <f>ROUND(I146*H146,2)</f>
        <v>0</v>
      </c>
      <c r="K146" s="174" t="s">
        <v>1</v>
      </c>
      <c r="L146" s="39"/>
      <c r="M146" s="179" t="s">
        <v>1</v>
      </c>
      <c r="N146" s="180" t="s">
        <v>40</v>
      </c>
      <c r="O146" s="77"/>
      <c r="P146" s="181">
        <f>O146*H146</f>
        <v>0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83" t="s">
        <v>149</v>
      </c>
      <c r="AT146" s="183" t="s">
        <v>132</v>
      </c>
      <c r="AU146" s="183" t="s">
        <v>83</v>
      </c>
      <c r="AY146" s="19" t="s">
        <v>129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9" t="s">
        <v>83</v>
      </c>
      <c r="BK146" s="184">
        <f>ROUND(I146*H146,2)</f>
        <v>0</v>
      </c>
      <c r="BL146" s="19" t="s">
        <v>149</v>
      </c>
      <c r="BM146" s="183" t="s">
        <v>1082</v>
      </c>
    </row>
    <row r="147" s="2" customFormat="1" ht="24.15" customHeight="1">
      <c r="A147" s="38"/>
      <c r="B147" s="171"/>
      <c r="C147" s="172" t="s">
        <v>391</v>
      </c>
      <c r="D147" s="172" t="s">
        <v>132</v>
      </c>
      <c r="E147" s="173" t="s">
        <v>1083</v>
      </c>
      <c r="F147" s="174" t="s">
        <v>1084</v>
      </c>
      <c r="G147" s="175" t="s">
        <v>175</v>
      </c>
      <c r="H147" s="176">
        <v>2</v>
      </c>
      <c r="I147" s="177"/>
      <c r="J147" s="178">
        <f>ROUND(I147*H147,2)</f>
        <v>0</v>
      </c>
      <c r="K147" s="174" t="s">
        <v>1</v>
      </c>
      <c r="L147" s="39"/>
      <c r="M147" s="179" t="s">
        <v>1</v>
      </c>
      <c r="N147" s="180" t="s">
        <v>40</v>
      </c>
      <c r="O147" s="77"/>
      <c r="P147" s="181">
        <f>O147*H147</f>
        <v>0</v>
      </c>
      <c r="Q147" s="181">
        <v>0</v>
      </c>
      <c r="R147" s="181">
        <f>Q147*H147</f>
        <v>0</v>
      </c>
      <c r="S147" s="181">
        <v>0</v>
      </c>
      <c r="T147" s="18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83" t="s">
        <v>149</v>
      </c>
      <c r="AT147" s="183" t="s">
        <v>132</v>
      </c>
      <c r="AU147" s="183" t="s">
        <v>83</v>
      </c>
      <c r="AY147" s="19" t="s">
        <v>129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9" t="s">
        <v>83</v>
      </c>
      <c r="BK147" s="184">
        <f>ROUND(I147*H147,2)</f>
        <v>0</v>
      </c>
      <c r="BL147" s="19" t="s">
        <v>149</v>
      </c>
      <c r="BM147" s="183" t="s">
        <v>1085</v>
      </c>
    </row>
    <row r="148" s="2" customFormat="1" ht="24.15" customHeight="1">
      <c r="A148" s="38"/>
      <c r="B148" s="171"/>
      <c r="C148" s="172" t="s">
        <v>395</v>
      </c>
      <c r="D148" s="172" t="s">
        <v>132</v>
      </c>
      <c r="E148" s="173" t="s">
        <v>1086</v>
      </c>
      <c r="F148" s="174" t="s">
        <v>1087</v>
      </c>
      <c r="G148" s="175" t="s">
        <v>286</v>
      </c>
      <c r="H148" s="176">
        <v>3</v>
      </c>
      <c r="I148" s="177"/>
      <c r="J148" s="178">
        <f>ROUND(I148*H148,2)</f>
        <v>0</v>
      </c>
      <c r="K148" s="174" t="s">
        <v>1</v>
      </c>
      <c r="L148" s="39"/>
      <c r="M148" s="179" t="s">
        <v>1</v>
      </c>
      <c r="N148" s="180" t="s">
        <v>40</v>
      </c>
      <c r="O148" s="77"/>
      <c r="P148" s="181">
        <f>O148*H148</f>
        <v>0</v>
      </c>
      <c r="Q148" s="181">
        <v>0</v>
      </c>
      <c r="R148" s="181">
        <f>Q148*H148</f>
        <v>0</v>
      </c>
      <c r="S148" s="181">
        <v>0</v>
      </c>
      <c r="T148" s="182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83" t="s">
        <v>149</v>
      </c>
      <c r="AT148" s="183" t="s">
        <v>132</v>
      </c>
      <c r="AU148" s="183" t="s">
        <v>83</v>
      </c>
      <c r="AY148" s="19" t="s">
        <v>129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9" t="s">
        <v>83</v>
      </c>
      <c r="BK148" s="184">
        <f>ROUND(I148*H148,2)</f>
        <v>0</v>
      </c>
      <c r="BL148" s="19" t="s">
        <v>149</v>
      </c>
      <c r="BM148" s="183" t="s">
        <v>1088</v>
      </c>
    </row>
    <row r="149" s="2" customFormat="1" ht="16.5" customHeight="1">
      <c r="A149" s="38"/>
      <c r="B149" s="171"/>
      <c r="C149" s="172" t="s">
        <v>405</v>
      </c>
      <c r="D149" s="172" t="s">
        <v>132</v>
      </c>
      <c r="E149" s="173" t="s">
        <v>1089</v>
      </c>
      <c r="F149" s="174" t="s">
        <v>1090</v>
      </c>
      <c r="G149" s="175" t="s">
        <v>175</v>
      </c>
      <c r="H149" s="176">
        <v>2</v>
      </c>
      <c r="I149" s="177"/>
      <c r="J149" s="178">
        <f>ROUND(I149*H149,2)</f>
        <v>0</v>
      </c>
      <c r="K149" s="174" t="s">
        <v>1</v>
      </c>
      <c r="L149" s="39"/>
      <c r="M149" s="179" t="s">
        <v>1</v>
      </c>
      <c r="N149" s="180" t="s">
        <v>40</v>
      </c>
      <c r="O149" s="77"/>
      <c r="P149" s="181">
        <f>O149*H149</f>
        <v>0</v>
      </c>
      <c r="Q149" s="181">
        <v>0</v>
      </c>
      <c r="R149" s="181">
        <f>Q149*H149</f>
        <v>0</v>
      </c>
      <c r="S149" s="181">
        <v>0</v>
      </c>
      <c r="T149" s="182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83" t="s">
        <v>149</v>
      </c>
      <c r="AT149" s="183" t="s">
        <v>132</v>
      </c>
      <c r="AU149" s="183" t="s">
        <v>83</v>
      </c>
      <c r="AY149" s="19" t="s">
        <v>129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9" t="s">
        <v>83</v>
      </c>
      <c r="BK149" s="184">
        <f>ROUND(I149*H149,2)</f>
        <v>0</v>
      </c>
      <c r="BL149" s="19" t="s">
        <v>149</v>
      </c>
      <c r="BM149" s="183" t="s">
        <v>1091</v>
      </c>
    </row>
    <row r="150" s="2" customFormat="1" ht="24.15" customHeight="1">
      <c r="A150" s="38"/>
      <c r="B150" s="171"/>
      <c r="C150" s="172" t="s">
        <v>410</v>
      </c>
      <c r="D150" s="172" t="s">
        <v>132</v>
      </c>
      <c r="E150" s="173" t="s">
        <v>1092</v>
      </c>
      <c r="F150" s="174" t="s">
        <v>1093</v>
      </c>
      <c r="G150" s="175" t="s">
        <v>1022</v>
      </c>
      <c r="H150" s="176">
        <v>1</v>
      </c>
      <c r="I150" s="177"/>
      <c r="J150" s="178">
        <f>ROUND(I150*H150,2)</f>
        <v>0</v>
      </c>
      <c r="K150" s="174" t="s">
        <v>1</v>
      </c>
      <c r="L150" s="39"/>
      <c r="M150" s="179" t="s">
        <v>1</v>
      </c>
      <c r="N150" s="180" t="s">
        <v>40</v>
      </c>
      <c r="O150" s="77"/>
      <c r="P150" s="181">
        <f>O150*H150</f>
        <v>0</v>
      </c>
      <c r="Q150" s="181">
        <v>0</v>
      </c>
      <c r="R150" s="181">
        <f>Q150*H150</f>
        <v>0</v>
      </c>
      <c r="S150" s="181">
        <v>0</v>
      </c>
      <c r="T150" s="182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83" t="s">
        <v>149</v>
      </c>
      <c r="AT150" s="183" t="s">
        <v>132</v>
      </c>
      <c r="AU150" s="183" t="s">
        <v>83</v>
      </c>
      <c r="AY150" s="19" t="s">
        <v>129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9" t="s">
        <v>83</v>
      </c>
      <c r="BK150" s="184">
        <f>ROUND(I150*H150,2)</f>
        <v>0</v>
      </c>
      <c r="BL150" s="19" t="s">
        <v>149</v>
      </c>
      <c r="BM150" s="183" t="s">
        <v>1094</v>
      </c>
    </row>
    <row r="151" s="2" customFormat="1" ht="16.5" customHeight="1">
      <c r="A151" s="38"/>
      <c r="B151" s="171"/>
      <c r="C151" s="172" t="s">
        <v>375</v>
      </c>
      <c r="D151" s="172" t="s">
        <v>132</v>
      </c>
      <c r="E151" s="173" t="s">
        <v>1095</v>
      </c>
      <c r="F151" s="174" t="s">
        <v>1096</v>
      </c>
      <c r="G151" s="175" t="s">
        <v>175</v>
      </c>
      <c r="H151" s="176">
        <v>24</v>
      </c>
      <c r="I151" s="177"/>
      <c r="J151" s="178">
        <f>ROUND(I151*H151,2)</f>
        <v>0</v>
      </c>
      <c r="K151" s="174" t="s">
        <v>1</v>
      </c>
      <c r="L151" s="39"/>
      <c r="M151" s="179" t="s">
        <v>1</v>
      </c>
      <c r="N151" s="180" t="s">
        <v>40</v>
      </c>
      <c r="O151" s="77"/>
      <c r="P151" s="181">
        <f>O151*H151</f>
        <v>0</v>
      </c>
      <c r="Q151" s="181">
        <v>0</v>
      </c>
      <c r="R151" s="181">
        <f>Q151*H151</f>
        <v>0</v>
      </c>
      <c r="S151" s="181">
        <v>0</v>
      </c>
      <c r="T151" s="182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83" t="s">
        <v>149</v>
      </c>
      <c r="AT151" s="183" t="s">
        <v>132</v>
      </c>
      <c r="AU151" s="183" t="s">
        <v>83</v>
      </c>
      <c r="AY151" s="19" t="s">
        <v>129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19" t="s">
        <v>83</v>
      </c>
      <c r="BK151" s="184">
        <f>ROUND(I151*H151,2)</f>
        <v>0</v>
      </c>
      <c r="BL151" s="19" t="s">
        <v>149</v>
      </c>
      <c r="BM151" s="183" t="s">
        <v>1097</v>
      </c>
    </row>
    <row r="152" s="2" customFormat="1" ht="16.5" customHeight="1">
      <c r="A152" s="38"/>
      <c r="B152" s="171"/>
      <c r="C152" s="172" t="s">
        <v>379</v>
      </c>
      <c r="D152" s="172" t="s">
        <v>132</v>
      </c>
      <c r="E152" s="173" t="s">
        <v>1098</v>
      </c>
      <c r="F152" s="174" t="s">
        <v>1099</v>
      </c>
      <c r="G152" s="175" t="s">
        <v>175</v>
      </c>
      <c r="H152" s="176">
        <v>32</v>
      </c>
      <c r="I152" s="177"/>
      <c r="J152" s="178">
        <f>ROUND(I152*H152,2)</f>
        <v>0</v>
      </c>
      <c r="K152" s="174" t="s">
        <v>1</v>
      </c>
      <c r="L152" s="39"/>
      <c r="M152" s="179" t="s">
        <v>1</v>
      </c>
      <c r="N152" s="180" t="s">
        <v>40</v>
      </c>
      <c r="O152" s="77"/>
      <c r="P152" s="181">
        <f>O152*H152</f>
        <v>0</v>
      </c>
      <c r="Q152" s="181">
        <v>0</v>
      </c>
      <c r="R152" s="181">
        <f>Q152*H152</f>
        <v>0</v>
      </c>
      <c r="S152" s="181">
        <v>0</v>
      </c>
      <c r="T152" s="182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83" t="s">
        <v>149</v>
      </c>
      <c r="AT152" s="183" t="s">
        <v>132</v>
      </c>
      <c r="AU152" s="183" t="s">
        <v>83</v>
      </c>
      <c r="AY152" s="19" t="s">
        <v>129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9" t="s">
        <v>83</v>
      </c>
      <c r="BK152" s="184">
        <f>ROUND(I152*H152,2)</f>
        <v>0</v>
      </c>
      <c r="BL152" s="19" t="s">
        <v>149</v>
      </c>
      <c r="BM152" s="183" t="s">
        <v>1100</v>
      </c>
    </row>
    <row r="153" s="2" customFormat="1" ht="21.75" customHeight="1">
      <c r="A153" s="38"/>
      <c r="B153" s="171"/>
      <c r="C153" s="172" t="s">
        <v>83</v>
      </c>
      <c r="D153" s="172" t="s">
        <v>132</v>
      </c>
      <c r="E153" s="173" t="s">
        <v>1101</v>
      </c>
      <c r="F153" s="174" t="s">
        <v>1102</v>
      </c>
      <c r="G153" s="175" t="s">
        <v>175</v>
      </c>
      <c r="H153" s="176">
        <v>3</v>
      </c>
      <c r="I153" s="177"/>
      <c r="J153" s="178">
        <f>ROUND(I153*H153,2)</f>
        <v>0</v>
      </c>
      <c r="K153" s="174" t="s">
        <v>1</v>
      </c>
      <c r="L153" s="39"/>
      <c r="M153" s="179" t="s">
        <v>1</v>
      </c>
      <c r="N153" s="180" t="s">
        <v>40</v>
      </c>
      <c r="O153" s="77"/>
      <c r="P153" s="181">
        <f>O153*H153</f>
        <v>0</v>
      </c>
      <c r="Q153" s="181">
        <v>0</v>
      </c>
      <c r="R153" s="181">
        <f>Q153*H153</f>
        <v>0</v>
      </c>
      <c r="S153" s="181">
        <v>0</v>
      </c>
      <c r="T153" s="18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83" t="s">
        <v>149</v>
      </c>
      <c r="AT153" s="183" t="s">
        <v>132</v>
      </c>
      <c r="AU153" s="183" t="s">
        <v>83</v>
      </c>
      <c r="AY153" s="19" t="s">
        <v>129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9" t="s">
        <v>83</v>
      </c>
      <c r="BK153" s="184">
        <f>ROUND(I153*H153,2)</f>
        <v>0</v>
      </c>
      <c r="BL153" s="19" t="s">
        <v>149</v>
      </c>
      <c r="BM153" s="183" t="s">
        <v>1103</v>
      </c>
    </row>
    <row r="154" s="2" customFormat="1" ht="24.15" customHeight="1">
      <c r="A154" s="38"/>
      <c r="B154" s="171"/>
      <c r="C154" s="172" t="s">
        <v>146</v>
      </c>
      <c r="D154" s="172" t="s">
        <v>132</v>
      </c>
      <c r="E154" s="173" t="s">
        <v>1104</v>
      </c>
      <c r="F154" s="174" t="s">
        <v>1105</v>
      </c>
      <c r="G154" s="175" t="s">
        <v>175</v>
      </c>
      <c r="H154" s="176">
        <v>3</v>
      </c>
      <c r="I154" s="177"/>
      <c r="J154" s="178">
        <f>ROUND(I154*H154,2)</f>
        <v>0</v>
      </c>
      <c r="K154" s="174" t="s">
        <v>1</v>
      </c>
      <c r="L154" s="39"/>
      <c r="M154" s="179" t="s">
        <v>1</v>
      </c>
      <c r="N154" s="180" t="s">
        <v>40</v>
      </c>
      <c r="O154" s="77"/>
      <c r="P154" s="181">
        <f>O154*H154</f>
        <v>0</v>
      </c>
      <c r="Q154" s="181">
        <v>0</v>
      </c>
      <c r="R154" s="181">
        <f>Q154*H154</f>
        <v>0</v>
      </c>
      <c r="S154" s="181">
        <v>0</v>
      </c>
      <c r="T154" s="182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83" t="s">
        <v>149</v>
      </c>
      <c r="AT154" s="183" t="s">
        <v>132</v>
      </c>
      <c r="AU154" s="183" t="s">
        <v>83</v>
      </c>
      <c r="AY154" s="19" t="s">
        <v>129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9" t="s">
        <v>83</v>
      </c>
      <c r="BK154" s="184">
        <f>ROUND(I154*H154,2)</f>
        <v>0</v>
      </c>
      <c r="BL154" s="19" t="s">
        <v>149</v>
      </c>
      <c r="BM154" s="183" t="s">
        <v>1106</v>
      </c>
    </row>
    <row r="155" s="2" customFormat="1" ht="24.15" customHeight="1">
      <c r="A155" s="38"/>
      <c r="B155" s="171"/>
      <c r="C155" s="172" t="s">
        <v>158</v>
      </c>
      <c r="D155" s="172" t="s">
        <v>132</v>
      </c>
      <c r="E155" s="173" t="s">
        <v>1107</v>
      </c>
      <c r="F155" s="174" t="s">
        <v>1108</v>
      </c>
      <c r="G155" s="175" t="s">
        <v>175</v>
      </c>
      <c r="H155" s="176">
        <v>3</v>
      </c>
      <c r="I155" s="177"/>
      <c r="J155" s="178">
        <f>ROUND(I155*H155,2)</f>
        <v>0</v>
      </c>
      <c r="K155" s="174" t="s">
        <v>1</v>
      </c>
      <c r="L155" s="39"/>
      <c r="M155" s="179" t="s">
        <v>1</v>
      </c>
      <c r="N155" s="180" t="s">
        <v>40</v>
      </c>
      <c r="O155" s="77"/>
      <c r="P155" s="181">
        <f>O155*H155</f>
        <v>0</v>
      </c>
      <c r="Q155" s="181">
        <v>0</v>
      </c>
      <c r="R155" s="181">
        <f>Q155*H155</f>
        <v>0</v>
      </c>
      <c r="S155" s="181">
        <v>0</v>
      </c>
      <c r="T155" s="182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83" t="s">
        <v>149</v>
      </c>
      <c r="AT155" s="183" t="s">
        <v>132</v>
      </c>
      <c r="AU155" s="183" t="s">
        <v>83</v>
      </c>
      <c r="AY155" s="19" t="s">
        <v>129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9" t="s">
        <v>83</v>
      </c>
      <c r="BK155" s="184">
        <f>ROUND(I155*H155,2)</f>
        <v>0</v>
      </c>
      <c r="BL155" s="19" t="s">
        <v>149</v>
      </c>
      <c r="BM155" s="183" t="s">
        <v>1109</v>
      </c>
    </row>
    <row r="156" s="2" customFormat="1" ht="16.5" customHeight="1">
      <c r="A156" s="38"/>
      <c r="B156" s="171"/>
      <c r="C156" s="172" t="s">
        <v>172</v>
      </c>
      <c r="D156" s="172" t="s">
        <v>132</v>
      </c>
      <c r="E156" s="173" t="s">
        <v>1110</v>
      </c>
      <c r="F156" s="174" t="s">
        <v>1111</v>
      </c>
      <c r="G156" s="175" t="s">
        <v>175</v>
      </c>
      <c r="H156" s="176">
        <v>3</v>
      </c>
      <c r="I156" s="177"/>
      <c r="J156" s="178">
        <f>ROUND(I156*H156,2)</f>
        <v>0</v>
      </c>
      <c r="K156" s="174" t="s">
        <v>1</v>
      </c>
      <c r="L156" s="39"/>
      <c r="M156" s="179" t="s">
        <v>1</v>
      </c>
      <c r="N156" s="180" t="s">
        <v>40</v>
      </c>
      <c r="O156" s="77"/>
      <c r="P156" s="181">
        <f>O156*H156</f>
        <v>0</v>
      </c>
      <c r="Q156" s="181">
        <v>0</v>
      </c>
      <c r="R156" s="181">
        <f>Q156*H156</f>
        <v>0</v>
      </c>
      <c r="S156" s="181">
        <v>0</v>
      </c>
      <c r="T156" s="182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83" t="s">
        <v>149</v>
      </c>
      <c r="AT156" s="183" t="s">
        <v>132</v>
      </c>
      <c r="AU156" s="183" t="s">
        <v>83</v>
      </c>
      <c r="AY156" s="19" t="s">
        <v>129</v>
      </c>
      <c r="BE156" s="184">
        <f>IF(N156="základní",J156,0)</f>
        <v>0</v>
      </c>
      <c r="BF156" s="184">
        <f>IF(N156="snížená",J156,0)</f>
        <v>0</v>
      </c>
      <c r="BG156" s="184">
        <f>IF(N156="zákl. přenesená",J156,0)</f>
        <v>0</v>
      </c>
      <c r="BH156" s="184">
        <f>IF(N156="sníž. přenesená",J156,0)</f>
        <v>0</v>
      </c>
      <c r="BI156" s="184">
        <f>IF(N156="nulová",J156,0)</f>
        <v>0</v>
      </c>
      <c r="BJ156" s="19" t="s">
        <v>83</v>
      </c>
      <c r="BK156" s="184">
        <f>ROUND(I156*H156,2)</f>
        <v>0</v>
      </c>
      <c r="BL156" s="19" t="s">
        <v>149</v>
      </c>
      <c r="BM156" s="183" t="s">
        <v>1112</v>
      </c>
    </row>
    <row r="157" s="2" customFormat="1" ht="16.5" customHeight="1">
      <c r="A157" s="38"/>
      <c r="B157" s="171"/>
      <c r="C157" s="172" t="s">
        <v>335</v>
      </c>
      <c r="D157" s="172" t="s">
        <v>132</v>
      </c>
      <c r="E157" s="173" t="s">
        <v>1113</v>
      </c>
      <c r="F157" s="174" t="s">
        <v>1114</v>
      </c>
      <c r="G157" s="175" t="s">
        <v>175</v>
      </c>
      <c r="H157" s="176">
        <v>2</v>
      </c>
      <c r="I157" s="177"/>
      <c r="J157" s="178">
        <f>ROUND(I157*H157,2)</f>
        <v>0</v>
      </c>
      <c r="K157" s="174" t="s">
        <v>1</v>
      </c>
      <c r="L157" s="39"/>
      <c r="M157" s="179" t="s">
        <v>1</v>
      </c>
      <c r="N157" s="180" t="s">
        <v>40</v>
      </c>
      <c r="O157" s="77"/>
      <c r="P157" s="181">
        <f>O157*H157</f>
        <v>0</v>
      </c>
      <c r="Q157" s="181">
        <v>0</v>
      </c>
      <c r="R157" s="181">
        <f>Q157*H157</f>
        <v>0</v>
      </c>
      <c r="S157" s="181">
        <v>0</v>
      </c>
      <c r="T157" s="182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83" t="s">
        <v>149</v>
      </c>
      <c r="AT157" s="183" t="s">
        <v>132</v>
      </c>
      <c r="AU157" s="183" t="s">
        <v>83</v>
      </c>
      <c r="AY157" s="19" t="s">
        <v>129</v>
      </c>
      <c r="BE157" s="184">
        <f>IF(N157="základní",J157,0)</f>
        <v>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19" t="s">
        <v>83</v>
      </c>
      <c r="BK157" s="184">
        <f>ROUND(I157*H157,2)</f>
        <v>0</v>
      </c>
      <c r="BL157" s="19" t="s">
        <v>149</v>
      </c>
      <c r="BM157" s="183" t="s">
        <v>1115</v>
      </c>
    </row>
    <row r="158" s="2" customFormat="1" ht="24.15" customHeight="1">
      <c r="A158" s="38"/>
      <c r="B158" s="171"/>
      <c r="C158" s="172" t="s">
        <v>291</v>
      </c>
      <c r="D158" s="172" t="s">
        <v>132</v>
      </c>
      <c r="E158" s="173" t="s">
        <v>1116</v>
      </c>
      <c r="F158" s="174" t="s">
        <v>1117</v>
      </c>
      <c r="G158" s="175" t="s">
        <v>286</v>
      </c>
      <c r="H158" s="176">
        <v>100</v>
      </c>
      <c r="I158" s="177"/>
      <c r="J158" s="178">
        <f>ROUND(I158*H158,2)</f>
        <v>0</v>
      </c>
      <c r="K158" s="174" t="s">
        <v>1</v>
      </c>
      <c r="L158" s="39"/>
      <c r="M158" s="179" t="s">
        <v>1</v>
      </c>
      <c r="N158" s="180" t="s">
        <v>40</v>
      </c>
      <c r="O158" s="77"/>
      <c r="P158" s="181">
        <f>O158*H158</f>
        <v>0</v>
      </c>
      <c r="Q158" s="181">
        <v>0</v>
      </c>
      <c r="R158" s="181">
        <f>Q158*H158</f>
        <v>0</v>
      </c>
      <c r="S158" s="181">
        <v>0</v>
      </c>
      <c r="T158" s="182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83" t="s">
        <v>149</v>
      </c>
      <c r="AT158" s="183" t="s">
        <v>132</v>
      </c>
      <c r="AU158" s="183" t="s">
        <v>83</v>
      </c>
      <c r="AY158" s="19" t="s">
        <v>129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9" t="s">
        <v>83</v>
      </c>
      <c r="BK158" s="184">
        <f>ROUND(I158*H158,2)</f>
        <v>0</v>
      </c>
      <c r="BL158" s="19" t="s">
        <v>149</v>
      </c>
      <c r="BM158" s="183" t="s">
        <v>1118</v>
      </c>
    </row>
    <row r="159" s="2" customFormat="1" ht="24.15" customHeight="1">
      <c r="A159" s="38"/>
      <c r="B159" s="171"/>
      <c r="C159" s="172" t="s">
        <v>300</v>
      </c>
      <c r="D159" s="172" t="s">
        <v>132</v>
      </c>
      <c r="E159" s="173" t="s">
        <v>1119</v>
      </c>
      <c r="F159" s="174" t="s">
        <v>1120</v>
      </c>
      <c r="G159" s="175" t="s">
        <v>175</v>
      </c>
      <c r="H159" s="176">
        <v>3</v>
      </c>
      <c r="I159" s="177"/>
      <c r="J159" s="178">
        <f>ROUND(I159*H159,2)</f>
        <v>0</v>
      </c>
      <c r="K159" s="174" t="s">
        <v>1</v>
      </c>
      <c r="L159" s="39"/>
      <c r="M159" s="179" t="s">
        <v>1</v>
      </c>
      <c r="N159" s="180" t="s">
        <v>40</v>
      </c>
      <c r="O159" s="77"/>
      <c r="P159" s="181">
        <f>O159*H159</f>
        <v>0</v>
      </c>
      <c r="Q159" s="181">
        <v>0</v>
      </c>
      <c r="R159" s="181">
        <f>Q159*H159</f>
        <v>0</v>
      </c>
      <c r="S159" s="181">
        <v>0</v>
      </c>
      <c r="T159" s="182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83" t="s">
        <v>149</v>
      </c>
      <c r="AT159" s="183" t="s">
        <v>132</v>
      </c>
      <c r="AU159" s="183" t="s">
        <v>83</v>
      </c>
      <c r="AY159" s="19" t="s">
        <v>129</v>
      </c>
      <c r="BE159" s="184">
        <f>IF(N159="základní",J159,0)</f>
        <v>0</v>
      </c>
      <c r="BF159" s="184">
        <f>IF(N159="snížená",J159,0)</f>
        <v>0</v>
      </c>
      <c r="BG159" s="184">
        <f>IF(N159="zákl. přenesená",J159,0)</f>
        <v>0</v>
      </c>
      <c r="BH159" s="184">
        <f>IF(N159="sníž. přenesená",J159,0)</f>
        <v>0</v>
      </c>
      <c r="BI159" s="184">
        <f>IF(N159="nulová",J159,0)</f>
        <v>0</v>
      </c>
      <c r="BJ159" s="19" t="s">
        <v>83</v>
      </c>
      <c r="BK159" s="184">
        <f>ROUND(I159*H159,2)</f>
        <v>0</v>
      </c>
      <c r="BL159" s="19" t="s">
        <v>149</v>
      </c>
      <c r="BM159" s="183" t="s">
        <v>1121</v>
      </c>
    </row>
    <row r="160" s="2" customFormat="1" ht="24.15" customHeight="1">
      <c r="A160" s="38"/>
      <c r="B160" s="171"/>
      <c r="C160" s="172" t="s">
        <v>306</v>
      </c>
      <c r="D160" s="172" t="s">
        <v>132</v>
      </c>
      <c r="E160" s="173" t="s">
        <v>1122</v>
      </c>
      <c r="F160" s="174" t="s">
        <v>1123</v>
      </c>
      <c r="G160" s="175" t="s">
        <v>175</v>
      </c>
      <c r="H160" s="176">
        <v>24</v>
      </c>
      <c r="I160" s="177"/>
      <c r="J160" s="178">
        <f>ROUND(I160*H160,2)</f>
        <v>0</v>
      </c>
      <c r="K160" s="174" t="s">
        <v>1</v>
      </c>
      <c r="L160" s="39"/>
      <c r="M160" s="179" t="s">
        <v>1</v>
      </c>
      <c r="N160" s="180" t="s">
        <v>40</v>
      </c>
      <c r="O160" s="77"/>
      <c r="P160" s="181">
        <f>O160*H160</f>
        <v>0</v>
      </c>
      <c r="Q160" s="181">
        <v>0</v>
      </c>
      <c r="R160" s="181">
        <f>Q160*H160</f>
        <v>0</v>
      </c>
      <c r="S160" s="181">
        <v>0</v>
      </c>
      <c r="T160" s="182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83" t="s">
        <v>149</v>
      </c>
      <c r="AT160" s="183" t="s">
        <v>132</v>
      </c>
      <c r="AU160" s="183" t="s">
        <v>83</v>
      </c>
      <c r="AY160" s="19" t="s">
        <v>129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9" t="s">
        <v>83</v>
      </c>
      <c r="BK160" s="184">
        <f>ROUND(I160*H160,2)</f>
        <v>0</v>
      </c>
      <c r="BL160" s="19" t="s">
        <v>149</v>
      </c>
      <c r="BM160" s="183" t="s">
        <v>1124</v>
      </c>
    </row>
    <row r="161" s="2" customFormat="1" ht="24.15" customHeight="1">
      <c r="A161" s="38"/>
      <c r="B161" s="171"/>
      <c r="C161" s="172" t="s">
        <v>8</v>
      </c>
      <c r="D161" s="172" t="s">
        <v>132</v>
      </c>
      <c r="E161" s="173" t="s">
        <v>1125</v>
      </c>
      <c r="F161" s="174" t="s">
        <v>1126</v>
      </c>
      <c r="G161" s="175" t="s">
        <v>286</v>
      </c>
      <c r="H161" s="176">
        <v>30</v>
      </c>
      <c r="I161" s="177"/>
      <c r="J161" s="178">
        <f>ROUND(I161*H161,2)</f>
        <v>0</v>
      </c>
      <c r="K161" s="174" t="s">
        <v>1</v>
      </c>
      <c r="L161" s="39"/>
      <c r="M161" s="179" t="s">
        <v>1</v>
      </c>
      <c r="N161" s="180" t="s">
        <v>40</v>
      </c>
      <c r="O161" s="77"/>
      <c r="P161" s="181">
        <f>O161*H161</f>
        <v>0</v>
      </c>
      <c r="Q161" s="181">
        <v>0</v>
      </c>
      <c r="R161" s="181">
        <f>Q161*H161</f>
        <v>0</v>
      </c>
      <c r="S161" s="181">
        <v>0</v>
      </c>
      <c r="T161" s="182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183" t="s">
        <v>149</v>
      </c>
      <c r="AT161" s="183" t="s">
        <v>132</v>
      </c>
      <c r="AU161" s="183" t="s">
        <v>83</v>
      </c>
      <c r="AY161" s="19" t="s">
        <v>129</v>
      </c>
      <c r="BE161" s="184">
        <f>IF(N161="základní",J161,0)</f>
        <v>0</v>
      </c>
      <c r="BF161" s="184">
        <f>IF(N161="snížená",J161,0)</f>
        <v>0</v>
      </c>
      <c r="BG161" s="184">
        <f>IF(N161="zákl. přenesená",J161,0)</f>
        <v>0</v>
      </c>
      <c r="BH161" s="184">
        <f>IF(N161="sníž. přenesená",J161,0)</f>
        <v>0</v>
      </c>
      <c r="BI161" s="184">
        <f>IF(N161="nulová",J161,0)</f>
        <v>0</v>
      </c>
      <c r="BJ161" s="19" t="s">
        <v>83</v>
      </c>
      <c r="BK161" s="184">
        <f>ROUND(I161*H161,2)</f>
        <v>0</v>
      </c>
      <c r="BL161" s="19" t="s">
        <v>149</v>
      </c>
      <c r="BM161" s="183" t="s">
        <v>1127</v>
      </c>
    </row>
    <row r="162" s="2" customFormat="1" ht="24.15" customHeight="1">
      <c r="A162" s="38"/>
      <c r="B162" s="171"/>
      <c r="C162" s="172" t="s">
        <v>275</v>
      </c>
      <c r="D162" s="172" t="s">
        <v>132</v>
      </c>
      <c r="E162" s="173" t="s">
        <v>1128</v>
      </c>
      <c r="F162" s="174" t="s">
        <v>1129</v>
      </c>
      <c r="G162" s="175" t="s">
        <v>286</v>
      </c>
      <c r="H162" s="176">
        <v>30</v>
      </c>
      <c r="I162" s="177"/>
      <c r="J162" s="178">
        <f>ROUND(I162*H162,2)</f>
        <v>0</v>
      </c>
      <c r="K162" s="174" t="s">
        <v>1</v>
      </c>
      <c r="L162" s="39"/>
      <c r="M162" s="179" t="s">
        <v>1</v>
      </c>
      <c r="N162" s="180" t="s">
        <v>40</v>
      </c>
      <c r="O162" s="77"/>
      <c r="P162" s="181">
        <f>O162*H162</f>
        <v>0</v>
      </c>
      <c r="Q162" s="181">
        <v>0</v>
      </c>
      <c r="R162" s="181">
        <f>Q162*H162</f>
        <v>0</v>
      </c>
      <c r="S162" s="181">
        <v>0</v>
      </c>
      <c r="T162" s="182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83" t="s">
        <v>149</v>
      </c>
      <c r="AT162" s="183" t="s">
        <v>132</v>
      </c>
      <c r="AU162" s="183" t="s">
        <v>83</v>
      </c>
      <c r="AY162" s="19" t="s">
        <v>129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19" t="s">
        <v>83</v>
      </c>
      <c r="BK162" s="184">
        <f>ROUND(I162*H162,2)</f>
        <v>0</v>
      </c>
      <c r="BL162" s="19" t="s">
        <v>149</v>
      </c>
      <c r="BM162" s="183" t="s">
        <v>1130</v>
      </c>
    </row>
    <row r="163" s="2" customFormat="1" ht="24.15" customHeight="1">
      <c r="A163" s="38"/>
      <c r="B163" s="171"/>
      <c r="C163" s="172" t="s">
        <v>283</v>
      </c>
      <c r="D163" s="172" t="s">
        <v>132</v>
      </c>
      <c r="E163" s="173" t="s">
        <v>1131</v>
      </c>
      <c r="F163" s="174" t="s">
        <v>1132</v>
      </c>
      <c r="G163" s="175" t="s">
        <v>286</v>
      </c>
      <c r="H163" s="176">
        <v>70</v>
      </c>
      <c r="I163" s="177"/>
      <c r="J163" s="178">
        <f>ROUND(I163*H163,2)</f>
        <v>0</v>
      </c>
      <c r="K163" s="174" t="s">
        <v>1</v>
      </c>
      <c r="L163" s="39"/>
      <c r="M163" s="179" t="s">
        <v>1</v>
      </c>
      <c r="N163" s="180" t="s">
        <v>40</v>
      </c>
      <c r="O163" s="77"/>
      <c r="P163" s="181">
        <f>O163*H163</f>
        <v>0</v>
      </c>
      <c r="Q163" s="181">
        <v>0</v>
      </c>
      <c r="R163" s="181">
        <f>Q163*H163</f>
        <v>0</v>
      </c>
      <c r="S163" s="181">
        <v>0</v>
      </c>
      <c r="T163" s="182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83" t="s">
        <v>149</v>
      </c>
      <c r="AT163" s="183" t="s">
        <v>132</v>
      </c>
      <c r="AU163" s="183" t="s">
        <v>83</v>
      </c>
      <c r="AY163" s="19" t="s">
        <v>129</v>
      </c>
      <c r="BE163" s="184">
        <f>IF(N163="základní",J163,0)</f>
        <v>0</v>
      </c>
      <c r="BF163" s="184">
        <f>IF(N163="snížená",J163,0)</f>
        <v>0</v>
      </c>
      <c r="BG163" s="184">
        <f>IF(N163="zákl. přenesená",J163,0)</f>
        <v>0</v>
      </c>
      <c r="BH163" s="184">
        <f>IF(N163="sníž. přenesená",J163,0)</f>
        <v>0</v>
      </c>
      <c r="BI163" s="184">
        <f>IF(N163="nulová",J163,0)</f>
        <v>0</v>
      </c>
      <c r="BJ163" s="19" t="s">
        <v>83</v>
      </c>
      <c r="BK163" s="184">
        <f>ROUND(I163*H163,2)</f>
        <v>0</v>
      </c>
      <c r="BL163" s="19" t="s">
        <v>149</v>
      </c>
      <c r="BM163" s="183" t="s">
        <v>1133</v>
      </c>
    </row>
    <row r="164" s="2" customFormat="1" ht="16.5" customHeight="1">
      <c r="A164" s="38"/>
      <c r="B164" s="171"/>
      <c r="C164" s="172" t="s">
        <v>360</v>
      </c>
      <c r="D164" s="172" t="s">
        <v>132</v>
      </c>
      <c r="E164" s="173" t="s">
        <v>1134</v>
      </c>
      <c r="F164" s="174" t="s">
        <v>1135</v>
      </c>
      <c r="G164" s="175" t="s">
        <v>286</v>
      </c>
      <c r="H164" s="176">
        <v>2</v>
      </c>
      <c r="I164" s="177"/>
      <c r="J164" s="178">
        <f>ROUND(I164*H164,2)</f>
        <v>0</v>
      </c>
      <c r="K164" s="174" t="s">
        <v>1</v>
      </c>
      <c r="L164" s="39"/>
      <c r="M164" s="179" t="s">
        <v>1</v>
      </c>
      <c r="N164" s="180" t="s">
        <v>40</v>
      </c>
      <c r="O164" s="77"/>
      <c r="P164" s="181">
        <f>O164*H164</f>
        <v>0</v>
      </c>
      <c r="Q164" s="181">
        <v>0</v>
      </c>
      <c r="R164" s="181">
        <f>Q164*H164</f>
        <v>0</v>
      </c>
      <c r="S164" s="181">
        <v>0</v>
      </c>
      <c r="T164" s="182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83" t="s">
        <v>149</v>
      </c>
      <c r="AT164" s="183" t="s">
        <v>132</v>
      </c>
      <c r="AU164" s="183" t="s">
        <v>83</v>
      </c>
      <c r="AY164" s="19" t="s">
        <v>129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9" t="s">
        <v>83</v>
      </c>
      <c r="BK164" s="184">
        <f>ROUND(I164*H164,2)</f>
        <v>0</v>
      </c>
      <c r="BL164" s="19" t="s">
        <v>149</v>
      </c>
      <c r="BM164" s="183" t="s">
        <v>1136</v>
      </c>
    </row>
    <row r="165" s="2" customFormat="1" ht="16.5" customHeight="1">
      <c r="A165" s="38"/>
      <c r="B165" s="171"/>
      <c r="C165" s="172" t="s">
        <v>311</v>
      </c>
      <c r="D165" s="172" t="s">
        <v>132</v>
      </c>
      <c r="E165" s="173" t="s">
        <v>1137</v>
      </c>
      <c r="F165" s="174" t="s">
        <v>1138</v>
      </c>
      <c r="G165" s="175" t="s">
        <v>175</v>
      </c>
      <c r="H165" s="176">
        <v>27</v>
      </c>
      <c r="I165" s="177"/>
      <c r="J165" s="178">
        <f>ROUND(I165*H165,2)</f>
        <v>0</v>
      </c>
      <c r="K165" s="174" t="s">
        <v>1</v>
      </c>
      <c r="L165" s="39"/>
      <c r="M165" s="179" t="s">
        <v>1</v>
      </c>
      <c r="N165" s="180" t="s">
        <v>40</v>
      </c>
      <c r="O165" s="77"/>
      <c r="P165" s="181">
        <f>O165*H165</f>
        <v>0</v>
      </c>
      <c r="Q165" s="181">
        <v>0</v>
      </c>
      <c r="R165" s="181">
        <f>Q165*H165</f>
        <v>0</v>
      </c>
      <c r="S165" s="181">
        <v>0</v>
      </c>
      <c r="T165" s="182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83" t="s">
        <v>149</v>
      </c>
      <c r="AT165" s="183" t="s">
        <v>132</v>
      </c>
      <c r="AU165" s="183" t="s">
        <v>83</v>
      </c>
      <c r="AY165" s="19" t="s">
        <v>129</v>
      </c>
      <c r="BE165" s="184">
        <f>IF(N165="základní",J165,0)</f>
        <v>0</v>
      </c>
      <c r="BF165" s="184">
        <f>IF(N165="snížená",J165,0)</f>
        <v>0</v>
      </c>
      <c r="BG165" s="184">
        <f>IF(N165="zákl. přenesená",J165,0)</f>
        <v>0</v>
      </c>
      <c r="BH165" s="184">
        <f>IF(N165="sníž. přenesená",J165,0)</f>
        <v>0</v>
      </c>
      <c r="BI165" s="184">
        <f>IF(N165="nulová",J165,0)</f>
        <v>0</v>
      </c>
      <c r="BJ165" s="19" t="s">
        <v>83</v>
      </c>
      <c r="BK165" s="184">
        <f>ROUND(I165*H165,2)</f>
        <v>0</v>
      </c>
      <c r="BL165" s="19" t="s">
        <v>149</v>
      </c>
      <c r="BM165" s="183" t="s">
        <v>1139</v>
      </c>
    </row>
    <row r="166" s="2" customFormat="1" ht="21.75" customHeight="1">
      <c r="A166" s="38"/>
      <c r="B166" s="171"/>
      <c r="C166" s="172" t="s">
        <v>370</v>
      </c>
      <c r="D166" s="172" t="s">
        <v>132</v>
      </c>
      <c r="E166" s="173" t="s">
        <v>1140</v>
      </c>
      <c r="F166" s="174" t="s">
        <v>1141</v>
      </c>
      <c r="G166" s="175" t="s">
        <v>175</v>
      </c>
      <c r="H166" s="176">
        <v>6</v>
      </c>
      <c r="I166" s="177"/>
      <c r="J166" s="178">
        <f>ROUND(I166*H166,2)</f>
        <v>0</v>
      </c>
      <c r="K166" s="174" t="s">
        <v>1</v>
      </c>
      <c r="L166" s="39"/>
      <c r="M166" s="179" t="s">
        <v>1</v>
      </c>
      <c r="N166" s="180" t="s">
        <v>40</v>
      </c>
      <c r="O166" s="77"/>
      <c r="P166" s="181">
        <f>O166*H166</f>
        <v>0</v>
      </c>
      <c r="Q166" s="181">
        <v>0</v>
      </c>
      <c r="R166" s="181">
        <f>Q166*H166</f>
        <v>0</v>
      </c>
      <c r="S166" s="181">
        <v>0</v>
      </c>
      <c r="T166" s="182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83" t="s">
        <v>149</v>
      </c>
      <c r="AT166" s="183" t="s">
        <v>132</v>
      </c>
      <c r="AU166" s="183" t="s">
        <v>83</v>
      </c>
      <c r="AY166" s="19" t="s">
        <v>129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19" t="s">
        <v>83</v>
      </c>
      <c r="BK166" s="184">
        <f>ROUND(I166*H166,2)</f>
        <v>0</v>
      </c>
      <c r="BL166" s="19" t="s">
        <v>149</v>
      </c>
      <c r="BM166" s="183" t="s">
        <v>1142</v>
      </c>
    </row>
    <row r="167" s="2" customFormat="1" ht="16.5" customHeight="1">
      <c r="A167" s="38"/>
      <c r="B167" s="171"/>
      <c r="C167" s="172" t="s">
        <v>7</v>
      </c>
      <c r="D167" s="172" t="s">
        <v>132</v>
      </c>
      <c r="E167" s="173" t="s">
        <v>1143</v>
      </c>
      <c r="F167" s="174" t="s">
        <v>1144</v>
      </c>
      <c r="G167" s="175" t="s">
        <v>175</v>
      </c>
      <c r="H167" s="176">
        <v>2</v>
      </c>
      <c r="I167" s="177"/>
      <c r="J167" s="178">
        <f>ROUND(I167*H167,2)</f>
        <v>0</v>
      </c>
      <c r="K167" s="174" t="s">
        <v>1</v>
      </c>
      <c r="L167" s="39"/>
      <c r="M167" s="179" t="s">
        <v>1</v>
      </c>
      <c r="N167" s="180" t="s">
        <v>40</v>
      </c>
      <c r="O167" s="77"/>
      <c r="P167" s="181">
        <f>O167*H167</f>
        <v>0</v>
      </c>
      <c r="Q167" s="181">
        <v>0</v>
      </c>
      <c r="R167" s="181">
        <f>Q167*H167</f>
        <v>0</v>
      </c>
      <c r="S167" s="181">
        <v>0</v>
      </c>
      <c r="T167" s="182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83" t="s">
        <v>149</v>
      </c>
      <c r="AT167" s="183" t="s">
        <v>132</v>
      </c>
      <c r="AU167" s="183" t="s">
        <v>83</v>
      </c>
      <c r="AY167" s="19" t="s">
        <v>129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19" t="s">
        <v>83</v>
      </c>
      <c r="BK167" s="184">
        <f>ROUND(I167*H167,2)</f>
        <v>0</v>
      </c>
      <c r="BL167" s="19" t="s">
        <v>149</v>
      </c>
      <c r="BM167" s="183" t="s">
        <v>1145</v>
      </c>
    </row>
    <row r="168" s="2" customFormat="1" ht="16.5" customHeight="1">
      <c r="A168" s="38"/>
      <c r="B168" s="171"/>
      <c r="C168" s="172" t="s">
        <v>365</v>
      </c>
      <c r="D168" s="172" t="s">
        <v>132</v>
      </c>
      <c r="E168" s="173" t="s">
        <v>1146</v>
      </c>
      <c r="F168" s="174" t="s">
        <v>1147</v>
      </c>
      <c r="G168" s="175" t="s">
        <v>175</v>
      </c>
      <c r="H168" s="176">
        <v>3</v>
      </c>
      <c r="I168" s="177"/>
      <c r="J168" s="178">
        <f>ROUND(I168*H168,2)</f>
        <v>0</v>
      </c>
      <c r="K168" s="174" t="s">
        <v>1</v>
      </c>
      <c r="L168" s="39"/>
      <c r="M168" s="179" t="s">
        <v>1</v>
      </c>
      <c r="N168" s="180" t="s">
        <v>40</v>
      </c>
      <c r="O168" s="77"/>
      <c r="P168" s="181">
        <f>O168*H168</f>
        <v>0</v>
      </c>
      <c r="Q168" s="181">
        <v>0</v>
      </c>
      <c r="R168" s="181">
        <f>Q168*H168</f>
        <v>0</v>
      </c>
      <c r="S168" s="181">
        <v>0</v>
      </c>
      <c r="T168" s="182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83" t="s">
        <v>149</v>
      </c>
      <c r="AT168" s="183" t="s">
        <v>132</v>
      </c>
      <c r="AU168" s="183" t="s">
        <v>83</v>
      </c>
      <c r="AY168" s="19" t="s">
        <v>129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19" t="s">
        <v>83</v>
      </c>
      <c r="BK168" s="184">
        <f>ROUND(I168*H168,2)</f>
        <v>0</v>
      </c>
      <c r="BL168" s="19" t="s">
        <v>149</v>
      </c>
      <c r="BM168" s="183" t="s">
        <v>1148</v>
      </c>
    </row>
    <row r="169" s="2" customFormat="1" ht="16.5" customHeight="1">
      <c r="A169" s="38"/>
      <c r="B169" s="171"/>
      <c r="C169" s="172" t="s">
        <v>401</v>
      </c>
      <c r="D169" s="172" t="s">
        <v>132</v>
      </c>
      <c r="E169" s="173" t="s">
        <v>1149</v>
      </c>
      <c r="F169" s="174" t="s">
        <v>1150</v>
      </c>
      <c r="G169" s="175" t="s">
        <v>175</v>
      </c>
      <c r="H169" s="176">
        <v>2</v>
      </c>
      <c r="I169" s="177"/>
      <c r="J169" s="178">
        <f>ROUND(I169*H169,2)</f>
        <v>0</v>
      </c>
      <c r="K169" s="174" t="s">
        <v>1</v>
      </c>
      <c r="L169" s="39"/>
      <c r="M169" s="179" t="s">
        <v>1</v>
      </c>
      <c r="N169" s="180" t="s">
        <v>40</v>
      </c>
      <c r="O169" s="77"/>
      <c r="P169" s="181">
        <f>O169*H169</f>
        <v>0</v>
      </c>
      <c r="Q169" s="181">
        <v>0</v>
      </c>
      <c r="R169" s="181">
        <f>Q169*H169</f>
        <v>0</v>
      </c>
      <c r="S169" s="181">
        <v>0</v>
      </c>
      <c r="T169" s="182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183" t="s">
        <v>149</v>
      </c>
      <c r="AT169" s="183" t="s">
        <v>132</v>
      </c>
      <c r="AU169" s="183" t="s">
        <v>83</v>
      </c>
      <c r="AY169" s="19" t="s">
        <v>129</v>
      </c>
      <c r="BE169" s="184">
        <f>IF(N169="základní",J169,0)</f>
        <v>0</v>
      </c>
      <c r="BF169" s="184">
        <f>IF(N169="snížená",J169,0)</f>
        <v>0</v>
      </c>
      <c r="BG169" s="184">
        <f>IF(N169="zákl. přenesená",J169,0)</f>
        <v>0</v>
      </c>
      <c r="BH169" s="184">
        <f>IF(N169="sníž. přenesená",J169,0)</f>
        <v>0</v>
      </c>
      <c r="BI169" s="184">
        <f>IF(N169="nulová",J169,0)</f>
        <v>0</v>
      </c>
      <c r="BJ169" s="19" t="s">
        <v>83</v>
      </c>
      <c r="BK169" s="184">
        <f>ROUND(I169*H169,2)</f>
        <v>0</v>
      </c>
      <c r="BL169" s="19" t="s">
        <v>149</v>
      </c>
      <c r="BM169" s="183" t="s">
        <v>1151</v>
      </c>
    </row>
    <row r="170" s="12" customFormat="1" ht="25.92" customHeight="1">
      <c r="A170" s="12"/>
      <c r="B170" s="158"/>
      <c r="C170" s="12"/>
      <c r="D170" s="159" t="s">
        <v>74</v>
      </c>
      <c r="E170" s="160" t="s">
        <v>1152</v>
      </c>
      <c r="F170" s="160" t="s">
        <v>1153</v>
      </c>
      <c r="G170" s="12"/>
      <c r="H170" s="12"/>
      <c r="I170" s="161"/>
      <c r="J170" s="162">
        <f>BK170</f>
        <v>0</v>
      </c>
      <c r="K170" s="12"/>
      <c r="L170" s="158"/>
      <c r="M170" s="163"/>
      <c r="N170" s="164"/>
      <c r="O170" s="164"/>
      <c r="P170" s="165">
        <f>SUM(P171:P185)</f>
        <v>0</v>
      </c>
      <c r="Q170" s="164"/>
      <c r="R170" s="165">
        <f>SUM(R171:R185)</f>
        <v>0</v>
      </c>
      <c r="S170" s="164"/>
      <c r="T170" s="166">
        <f>SUM(T171:T185)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59" t="s">
        <v>83</v>
      </c>
      <c r="AT170" s="167" t="s">
        <v>74</v>
      </c>
      <c r="AU170" s="167" t="s">
        <v>75</v>
      </c>
      <c r="AY170" s="159" t="s">
        <v>129</v>
      </c>
      <c r="BK170" s="168">
        <f>SUM(BK171:BK185)</f>
        <v>0</v>
      </c>
    </row>
    <row r="171" s="2" customFormat="1" ht="21.75" customHeight="1">
      <c r="A171" s="38"/>
      <c r="B171" s="171"/>
      <c r="C171" s="172" t="s">
        <v>485</v>
      </c>
      <c r="D171" s="172" t="s">
        <v>132</v>
      </c>
      <c r="E171" s="173" t="s">
        <v>1154</v>
      </c>
      <c r="F171" s="174" t="s">
        <v>1155</v>
      </c>
      <c r="G171" s="175" t="s">
        <v>286</v>
      </c>
      <c r="H171" s="176">
        <v>8</v>
      </c>
      <c r="I171" s="177"/>
      <c r="J171" s="178">
        <f>ROUND(I171*H171,2)</f>
        <v>0</v>
      </c>
      <c r="K171" s="174" t="s">
        <v>1</v>
      </c>
      <c r="L171" s="39"/>
      <c r="M171" s="179" t="s">
        <v>1</v>
      </c>
      <c r="N171" s="180" t="s">
        <v>40</v>
      </c>
      <c r="O171" s="77"/>
      <c r="P171" s="181">
        <f>O171*H171</f>
        <v>0</v>
      </c>
      <c r="Q171" s="181">
        <v>0</v>
      </c>
      <c r="R171" s="181">
        <f>Q171*H171</f>
        <v>0</v>
      </c>
      <c r="S171" s="181">
        <v>0</v>
      </c>
      <c r="T171" s="182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83" t="s">
        <v>149</v>
      </c>
      <c r="AT171" s="183" t="s">
        <v>132</v>
      </c>
      <c r="AU171" s="183" t="s">
        <v>83</v>
      </c>
      <c r="AY171" s="19" t="s">
        <v>129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19" t="s">
        <v>83</v>
      </c>
      <c r="BK171" s="184">
        <f>ROUND(I171*H171,2)</f>
        <v>0</v>
      </c>
      <c r="BL171" s="19" t="s">
        <v>149</v>
      </c>
      <c r="BM171" s="183" t="s">
        <v>1156</v>
      </c>
    </row>
    <row r="172" s="2" customFormat="1" ht="16.5" customHeight="1">
      <c r="A172" s="38"/>
      <c r="B172" s="171"/>
      <c r="C172" s="172" t="s">
        <v>479</v>
      </c>
      <c r="D172" s="172" t="s">
        <v>132</v>
      </c>
      <c r="E172" s="173" t="s">
        <v>1157</v>
      </c>
      <c r="F172" s="174" t="s">
        <v>1158</v>
      </c>
      <c r="G172" s="175" t="s">
        <v>286</v>
      </c>
      <c r="H172" s="176">
        <v>80</v>
      </c>
      <c r="I172" s="177"/>
      <c r="J172" s="178">
        <f>ROUND(I172*H172,2)</f>
        <v>0</v>
      </c>
      <c r="K172" s="174" t="s">
        <v>1</v>
      </c>
      <c r="L172" s="39"/>
      <c r="M172" s="179" t="s">
        <v>1</v>
      </c>
      <c r="N172" s="180" t="s">
        <v>40</v>
      </c>
      <c r="O172" s="77"/>
      <c r="P172" s="181">
        <f>O172*H172</f>
        <v>0</v>
      </c>
      <c r="Q172" s="181">
        <v>0</v>
      </c>
      <c r="R172" s="181">
        <f>Q172*H172</f>
        <v>0</v>
      </c>
      <c r="S172" s="181">
        <v>0</v>
      </c>
      <c r="T172" s="182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83" t="s">
        <v>149</v>
      </c>
      <c r="AT172" s="183" t="s">
        <v>132</v>
      </c>
      <c r="AU172" s="183" t="s">
        <v>83</v>
      </c>
      <c r="AY172" s="19" t="s">
        <v>129</v>
      </c>
      <c r="BE172" s="184">
        <f>IF(N172="základní",J172,0)</f>
        <v>0</v>
      </c>
      <c r="BF172" s="184">
        <f>IF(N172="snížená",J172,0)</f>
        <v>0</v>
      </c>
      <c r="BG172" s="184">
        <f>IF(N172="zákl. přenesená",J172,0)</f>
        <v>0</v>
      </c>
      <c r="BH172" s="184">
        <f>IF(N172="sníž. přenesená",J172,0)</f>
        <v>0</v>
      </c>
      <c r="BI172" s="184">
        <f>IF(N172="nulová",J172,0)</f>
        <v>0</v>
      </c>
      <c r="BJ172" s="19" t="s">
        <v>83</v>
      </c>
      <c r="BK172" s="184">
        <f>ROUND(I172*H172,2)</f>
        <v>0</v>
      </c>
      <c r="BL172" s="19" t="s">
        <v>149</v>
      </c>
      <c r="BM172" s="183" t="s">
        <v>1159</v>
      </c>
    </row>
    <row r="173" s="2" customFormat="1" ht="16.5" customHeight="1">
      <c r="A173" s="38"/>
      <c r="B173" s="171"/>
      <c r="C173" s="172" t="s">
        <v>474</v>
      </c>
      <c r="D173" s="172" t="s">
        <v>132</v>
      </c>
      <c r="E173" s="173" t="s">
        <v>1160</v>
      </c>
      <c r="F173" s="174" t="s">
        <v>1161</v>
      </c>
      <c r="G173" s="175" t="s">
        <v>286</v>
      </c>
      <c r="H173" s="176">
        <v>80</v>
      </c>
      <c r="I173" s="177"/>
      <c r="J173" s="178">
        <f>ROUND(I173*H173,2)</f>
        <v>0</v>
      </c>
      <c r="K173" s="174" t="s">
        <v>1</v>
      </c>
      <c r="L173" s="39"/>
      <c r="M173" s="179" t="s">
        <v>1</v>
      </c>
      <c r="N173" s="180" t="s">
        <v>40</v>
      </c>
      <c r="O173" s="77"/>
      <c r="P173" s="181">
        <f>O173*H173</f>
        <v>0</v>
      </c>
      <c r="Q173" s="181">
        <v>0</v>
      </c>
      <c r="R173" s="181">
        <f>Q173*H173</f>
        <v>0</v>
      </c>
      <c r="S173" s="181">
        <v>0</v>
      </c>
      <c r="T173" s="182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83" t="s">
        <v>149</v>
      </c>
      <c r="AT173" s="183" t="s">
        <v>132</v>
      </c>
      <c r="AU173" s="183" t="s">
        <v>83</v>
      </c>
      <c r="AY173" s="19" t="s">
        <v>129</v>
      </c>
      <c r="BE173" s="184">
        <f>IF(N173="základní",J173,0)</f>
        <v>0</v>
      </c>
      <c r="BF173" s="184">
        <f>IF(N173="snížená",J173,0)</f>
        <v>0</v>
      </c>
      <c r="BG173" s="184">
        <f>IF(N173="zákl. přenesená",J173,0)</f>
        <v>0</v>
      </c>
      <c r="BH173" s="184">
        <f>IF(N173="sníž. přenesená",J173,0)</f>
        <v>0</v>
      </c>
      <c r="BI173" s="184">
        <f>IF(N173="nulová",J173,0)</f>
        <v>0</v>
      </c>
      <c r="BJ173" s="19" t="s">
        <v>83</v>
      </c>
      <c r="BK173" s="184">
        <f>ROUND(I173*H173,2)</f>
        <v>0</v>
      </c>
      <c r="BL173" s="19" t="s">
        <v>149</v>
      </c>
      <c r="BM173" s="183" t="s">
        <v>1162</v>
      </c>
    </row>
    <row r="174" s="2" customFormat="1" ht="16.5" customHeight="1">
      <c r="A174" s="38"/>
      <c r="B174" s="171"/>
      <c r="C174" s="172" t="s">
        <v>450</v>
      </c>
      <c r="D174" s="172" t="s">
        <v>132</v>
      </c>
      <c r="E174" s="173" t="s">
        <v>1163</v>
      </c>
      <c r="F174" s="174" t="s">
        <v>1164</v>
      </c>
      <c r="G174" s="175" t="s">
        <v>314</v>
      </c>
      <c r="H174" s="176">
        <v>6</v>
      </c>
      <c r="I174" s="177"/>
      <c r="J174" s="178">
        <f>ROUND(I174*H174,2)</f>
        <v>0</v>
      </c>
      <c r="K174" s="174" t="s">
        <v>1</v>
      </c>
      <c r="L174" s="39"/>
      <c r="M174" s="179" t="s">
        <v>1</v>
      </c>
      <c r="N174" s="180" t="s">
        <v>40</v>
      </c>
      <c r="O174" s="77"/>
      <c r="P174" s="181">
        <f>O174*H174</f>
        <v>0</v>
      </c>
      <c r="Q174" s="181">
        <v>0</v>
      </c>
      <c r="R174" s="181">
        <f>Q174*H174</f>
        <v>0</v>
      </c>
      <c r="S174" s="181">
        <v>0</v>
      </c>
      <c r="T174" s="182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183" t="s">
        <v>149</v>
      </c>
      <c r="AT174" s="183" t="s">
        <v>132</v>
      </c>
      <c r="AU174" s="183" t="s">
        <v>83</v>
      </c>
      <c r="AY174" s="19" t="s">
        <v>129</v>
      </c>
      <c r="BE174" s="184">
        <f>IF(N174="základní",J174,0)</f>
        <v>0</v>
      </c>
      <c r="BF174" s="184">
        <f>IF(N174="snížená",J174,0)</f>
        <v>0</v>
      </c>
      <c r="BG174" s="184">
        <f>IF(N174="zákl. přenesená",J174,0)</f>
        <v>0</v>
      </c>
      <c r="BH174" s="184">
        <f>IF(N174="sníž. přenesená",J174,0)</f>
        <v>0</v>
      </c>
      <c r="BI174" s="184">
        <f>IF(N174="nulová",J174,0)</f>
        <v>0</v>
      </c>
      <c r="BJ174" s="19" t="s">
        <v>83</v>
      </c>
      <c r="BK174" s="184">
        <f>ROUND(I174*H174,2)</f>
        <v>0</v>
      </c>
      <c r="BL174" s="19" t="s">
        <v>149</v>
      </c>
      <c r="BM174" s="183" t="s">
        <v>1165</v>
      </c>
    </row>
    <row r="175" s="2" customFormat="1" ht="16.5" customHeight="1">
      <c r="A175" s="38"/>
      <c r="B175" s="171"/>
      <c r="C175" s="172" t="s">
        <v>490</v>
      </c>
      <c r="D175" s="172" t="s">
        <v>132</v>
      </c>
      <c r="E175" s="173" t="s">
        <v>1166</v>
      </c>
      <c r="F175" s="174" t="s">
        <v>1167</v>
      </c>
      <c r="G175" s="175" t="s">
        <v>314</v>
      </c>
      <c r="H175" s="176">
        <v>1</v>
      </c>
      <c r="I175" s="177"/>
      <c r="J175" s="178">
        <f>ROUND(I175*H175,2)</f>
        <v>0</v>
      </c>
      <c r="K175" s="174" t="s">
        <v>1</v>
      </c>
      <c r="L175" s="39"/>
      <c r="M175" s="179" t="s">
        <v>1</v>
      </c>
      <c r="N175" s="180" t="s">
        <v>40</v>
      </c>
      <c r="O175" s="77"/>
      <c r="P175" s="181">
        <f>O175*H175</f>
        <v>0</v>
      </c>
      <c r="Q175" s="181">
        <v>0</v>
      </c>
      <c r="R175" s="181">
        <f>Q175*H175</f>
        <v>0</v>
      </c>
      <c r="S175" s="181">
        <v>0</v>
      </c>
      <c r="T175" s="182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83" t="s">
        <v>149</v>
      </c>
      <c r="AT175" s="183" t="s">
        <v>132</v>
      </c>
      <c r="AU175" s="183" t="s">
        <v>83</v>
      </c>
      <c r="AY175" s="19" t="s">
        <v>129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19" t="s">
        <v>83</v>
      </c>
      <c r="BK175" s="184">
        <f>ROUND(I175*H175,2)</f>
        <v>0</v>
      </c>
      <c r="BL175" s="19" t="s">
        <v>149</v>
      </c>
      <c r="BM175" s="183" t="s">
        <v>1168</v>
      </c>
    </row>
    <row r="176" s="2" customFormat="1" ht="16.5" customHeight="1">
      <c r="A176" s="38"/>
      <c r="B176" s="171"/>
      <c r="C176" s="172" t="s">
        <v>464</v>
      </c>
      <c r="D176" s="172" t="s">
        <v>132</v>
      </c>
      <c r="E176" s="173" t="s">
        <v>1169</v>
      </c>
      <c r="F176" s="174" t="s">
        <v>1170</v>
      </c>
      <c r="G176" s="175" t="s">
        <v>175</v>
      </c>
      <c r="H176" s="176">
        <v>3</v>
      </c>
      <c r="I176" s="177"/>
      <c r="J176" s="178">
        <f>ROUND(I176*H176,2)</f>
        <v>0</v>
      </c>
      <c r="K176" s="174" t="s">
        <v>1</v>
      </c>
      <c r="L176" s="39"/>
      <c r="M176" s="179" t="s">
        <v>1</v>
      </c>
      <c r="N176" s="180" t="s">
        <v>40</v>
      </c>
      <c r="O176" s="77"/>
      <c r="P176" s="181">
        <f>O176*H176</f>
        <v>0</v>
      </c>
      <c r="Q176" s="181">
        <v>0</v>
      </c>
      <c r="R176" s="181">
        <f>Q176*H176</f>
        <v>0</v>
      </c>
      <c r="S176" s="181">
        <v>0</v>
      </c>
      <c r="T176" s="182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83" t="s">
        <v>149</v>
      </c>
      <c r="AT176" s="183" t="s">
        <v>132</v>
      </c>
      <c r="AU176" s="183" t="s">
        <v>83</v>
      </c>
      <c r="AY176" s="19" t="s">
        <v>129</v>
      </c>
      <c r="BE176" s="184">
        <f>IF(N176="základní",J176,0)</f>
        <v>0</v>
      </c>
      <c r="BF176" s="184">
        <f>IF(N176="snížená",J176,0)</f>
        <v>0</v>
      </c>
      <c r="BG176" s="184">
        <f>IF(N176="zákl. přenesená",J176,0)</f>
        <v>0</v>
      </c>
      <c r="BH176" s="184">
        <f>IF(N176="sníž. přenesená",J176,0)</f>
        <v>0</v>
      </c>
      <c r="BI176" s="184">
        <f>IF(N176="nulová",J176,0)</f>
        <v>0</v>
      </c>
      <c r="BJ176" s="19" t="s">
        <v>83</v>
      </c>
      <c r="BK176" s="184">
        <f>ROUND(I176*H176,2)</f>
        <v>0</v>
      </c>
      <c r="BL176" s="19" t="s">
        <v>149</v>
      </c>
      <c r="BM176" s="183" t="s">
        <v>1171</v>
      </c>
    </row>
    <row r="177" s="2" customFormat="1" ht="24.15" customHeight="1">
      <c r="A177" s="38"/>
      <c r="B177" s="171"/>
      <c r="C177" s="172" t="s">
        <v>458</v>
      </c>
      <c r="D177" s="172" t="s">
        <v>132</v>
      </c>
      <c r="E177" s="173" t="s">
        <v>1172</v>
      </c>
      <c r="F177" s="174" t="s">
        <v>1173</v>
      </c>
      <c r="G177" s="175" t="s">
        <v>175</v>
      </c>
      <c r="H177" s="176">
        <v>5</v>
      </c>
      <c r="I177" s="177"/>
      <c r="J177" s="178">
        <f>ROUND(I177*H177,2)</f>
        <v>0</v>
      </c>
      <c r="K177" s="174" t="s">
        <v>1</v>
      </c>
      <c r="L177" s="39"/>
      <c r="M177" s="179" t="s">
        <v>1</v>
      </c>
      <c r="N177" s="180" t="s">
        <v>40</v>
      </c>
      <c r="O177" s="77"/>
      <c r="P177" s="181">
        <f>O177*H177</f>
        <v>0</v>
      </c>
      <c r="Q177" s="181">
        <v>0</v>
      </c>
      <c r="R177" s="181">
        <f>Q177*H177</f>
        <v>0</v>
      </c>
      <c r="S177" s="181">
        <v>0</v>
      </c>
      <c r="T177" s="182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183" t="s">
        <v>149</v>
      </c>
      <c r="AT177" s="183" t="s">
        <v>132</v>
      </c>
      <c r="AU177" s="183" t="s">
        <v>83</v>
      </c>
      <c r="AY177" s="19" t="s">
        <v>129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19" t="s">
        <v>83</v>
      </c>
      <c r="BK177" s="184">
        <f>ROUND(I177*H177,2)</f>
        <v>0</v>
      </c>
      <c r="BL177" s="19" t="s">
        <v>149</v>
      </c>
      <c r="BM177" s="183" t="s">
        <v>1174</v>
      </c>
    </row>
    <row r="178" s="2" customFormat="1" ht="16.5" customHeight="1">
      <c r="A178" s="38"/>
      <c r="B178" s="171"/>
      <c r="C178" s="172" t="s">
        <v>415</v>
      </c>
      <c r="D178" s="172" t="s">
        <v>132</v>
      </c>
      <c r="E178" s="173" t="s">
        <v>1175</v>
      </c>
      <c r="F178" s="174" t="s">
        <v>1176</v>
      </c>
      <c r="G178" s="175" t="s">
        <v>286</v>
      </c>
      <c r="H178" s="176">
        <v>50</v>
      </c>
      <c r="I178" s="177"/>
      <c r="J178" s="178">
        <f>ROUND(I178*H178,2)</f>
        <v>0</v>
      </c>
      <c r="K178" s="174" t="s">
        <v>1</v>
      </c>
      <c r="L178" s="39"/>
      <c r="M178" s="179" t="s">
        <v>1</v>
      </c>
      <c r="N178" s="180" t="s">
        <v>40</v>
      </c>
      <c r="O178" s="77"/>
      <c r="P178" s="181">
        <f>O178*H178</f>
        <v>0</v>
      </c>
      <c r="Q178" s="181">
        <v>0</v>
      </c>
      <c r="R178" s="181">
        <f>Q178*H178</f>
        <v>0</v>
      </c>
      <c r="S178" s="181">
        <v>0</v>
      </c>
      <c r="T178" s="182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183" t="s">
        <v>149</v>
      </c>
      <c r="AT178" s="183" t="s">
        <v>132</v>
      </c>
      <c r="AU178" s="183" t="s">
        <v>83</v>
      </c>
      <c r="AY178" s="19" t="s">
        <v>129</v>
      </c>
      <c r="BE178" s="184">
        <f>IF(N178="základní",J178,0)</f>
        <v>0</v>
      </c>
      <c r="BF178" s="184">
        <f>IF(N178="snížená",J178,0)</f>
        <v>0</v>
      </c>
      <c r="BG178" s="184">
        <f>IF(N178="zákl. přenesená",J178,0)</f>
        <v>0</v>
      </c>
      <c r="BH178" s="184">
        <f>IF(N178="sníž. přenesená",J178,0)</f>
        <v>0</v>
      </c>
      <c r="BI178" s="184">
        <f>IF(N178="nulová",J178,0)</f>
        <v>0</v>
      </c>
      <c r="BJ178" s="19" t="s">
        <v>83</v>
      </c>
      <c r="BK178" s="184">
        <f>ROUND(I178*H178,2)</f>
        <v>0</v>
      </c>
      <c r="BL178" s="19" t="s">
        <v>149</v>
      </c>
      <c r="BM178" s="183" t="s">
        <v>1177</v>
      </c>
    </row>
    <row r="179" s="2" customFormat="1" ht="21.75" customHeight="1">
      <c r="A179" s="38"/>
      <c r="B179" s="171"/>
      <c r="C179" s="172" t="s">
        <v>420</v>
      </c>
      <c r="D179" s="172" t="s">
        <v>132</v>
      </c>
      <c r="E179" s="173" t="s">
        <v>1178</v>
      </c>
      <c r="F179" s="174" t="s">
        <v>1179</v>
      </c>
      <c r="G179" s="175" t="s">
        <v>286</v>
      </c>
      <c r="H179" s="176">
        <v>25</v>
      </c>
      <c r="I179" s="177"/>
      <c r="J179" s="178">
        <f>ROUND(I179*H179,2)</f>
        <v>0</v>
      </c>
      <c r="K179" s="174" t="s">
        <v>1</v>
      </c>
      <c r="L179" s="39"/>
      <c r="M179" s="179" t="s">
        <v>1</v>
      </c>
      <c r="N179" s="180" t="s">
        <v>40</v>
      </c>
      <c r="O179" s="77"/>
      <c r="P179" s="181">
        <f>O179*H179</f>
        <v>0</v>
      </c>
      <c r="Q179" s="181">
        <v>0</v>
      </c>
      <c r="R179" s="181">
        <f>Q179*H179</f>
        <v>0</v>
      </c>
      <c r="S179" s="181">
        <v>0</v>
      </c>
      <c r="T179" s="182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83" t="s">
        <v>149</v>
      </c>
      <c r="AT179" s="183" t="s">
        <v>132</v>
      </c>
      <c r="AU179" s="183" t="s">
        <v>83</v>
      </c>
      <c r="AY179" s="19" t="s">
        <v>129</v>
      </c>
      <c r="BE179" s="184">
        <f>IF(N179="základní",J179,0)</f>
        <v>0</v>
      </c>
      <c r="BF179" s="184">
        <f>IF(N179="snížená",J179,0)</f>
        <v>0</v>
      </c>
      <c r="BG179" s="184">
        <f>IF(N179="zákl. přenesená",J179,0)</f>
        <v>0</v>
      </c>
      <c r="BH179" s="184">
        <f>IF(N179="sníž. přenesená",J179,0)</f>
        <v>0</v>
      </c>
      <c r="BI179" s="184">
        <f>IF(N179="nulová",J179,0)</f>
        <v>0</v>
      </c>
      <c r="BJ179" s="19" t="s">
        <v>83</v>
      </c>
      <c r="BK179" s="184">
        <f>ROUND(I179*H179,2)</f>
        <v>0</v>
      </c>
      <c r="BL179" s="19" t="s">
        <v>149</v>
      </c>
      <c r="BM179" s="183" t="s">
        <v>1180</v>
      </c>
    </row>
    <row r="180" s="2" customFormat="1" ht="24.15" customHeight="1">
      <c r="A180" s="38"/>
      <c r="B180" s="171"/>
      <c r="C180" s="172" t="s">
        <v>439</v>
      </c>
      <c r="D180" s="172" t="s">
        <v>132</v>
      </c>
      <c r="E180" s="173" t="s">
        <v>1181</v>
      </c>
      <c r="F180" s="174" t="s">
        <v>1182</v>
      </c>
      <c r="G180" s="175" t="s">
        <v>286</v>
      </c>
      <c r="H180" s="176">
        <v>75</v>
      </c>
      <c r="I180" s="177"/>
      <c r="J180" s="178">
        <f>ROUND(I180*H180,2)</f>
        <v>0</v>
      </c>
      <c r="K180" s="174" t="s">
        <v>1</v>
      </c>
      <c r="L180" s="39"/>
      <c r="M180" s="179" t="s">
        <v>1</v>
      </c>
      <c r="N180" s="180" t="s">
        <v>40</v>
      </c>
      <c r="O180" s="77"/>
      <c r="P180" s="181">
        <f>O180*H180</f>
        <v>0</v>
      </c>
      <c r="Q180" s="181">
        <v>0</v>
      </c>
      <c r="R180" s="181">
        <f>Q180*H180</f>
        <v>0</v>
      </c>
      <c r="S180" s="181">
        <v>0</v>
      </c>
      <c r="T180" s="182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183" t="s">
        <v>149</v>
      </c>
      <c r="AT180" s="183" t="s">
        <v>132</v>
      </c>
      <c r="AU180" s="183" t="s">
        <v>83</v>
      </c>
      <c r="AY180" s="19" t="s">
        <v>129</v>
      </c>
      <c r="BE180" s="184">
        <f>IF(N180="základní",J180,0)</f>
        <v>0</v>
      </c>
      <c r="BF180" s="184">
        <f>IF(N180="snížená",J180,0)</f>
        <v>0</v>
      </c>
      <c r="BG180" s="184">
        <f>IF(N180="zákl. přenesená",J180,0)</f>
        <v>0</v>
      </c>
      <c r="BH180" s="184">
        <f>IF(N180="sníž. přenesená",J180,0)</f>
        <v>0</v>
      </c>
      <c r="BI180" s="184">
        <f>IF(N180="nulová",J180,0)</f>
        <v>0</v>
      </c>
      <c r="BJ180" s="19" t="s">
        <v>83</v>
      </c>
      <c r="BK180" s="184">
        <f>ROUND(I180*H180,2)</f>
        <v>0</v>
      </c>
      <c r="BL180" s="19" t="s">
        <v>149</v>
      </c>
      <c r="BM180" s="183" t="s">
        <v>1183</v>
      </c>
    </row>
    <row r="181" s="2" customFormat="1" ht="16.5" customHeight="1">
      <c r="A181" s="38"/>
      <c r="B181" s="171"/>
      <c r="C181" s="172" t="s">
        <v>445</v>
      </c>
      <c r="D181" s="172" t="s">
        <v>132</v>
      </c>
      <c r="E181" s="173" t="s">
        <v>1184</v>
      </c>
      <c r="F181" s="174" t="s">
        <v>1185</v>
      </c>
      <c r="G181" s="175" t="s">
        <v>286</v>
      </c>
      <c r="H181" s="176">
        <v>75</v>
      </c>
      <c r="I181" s="177"/>
      <c r="J181" s="178">
        <f>ROUND(I181*H181,2)</f>
        <v>0</v>
      </c>
      <c r="K181" s="174" t="s">
        <v>1</v>
      </c>
      <c r="L181" s="39"/>
      <c r="M181" s="179" t="s">
        <v>1</v>
      </c>
      <c r="N181" s="180" t="s">
        <v>40</v>
      </c>
      <c r="O181" s="77"/>
      <c r="P181" s="181">
        <f>O181*H181</f>
        <v>0</v>
      </c>
      <c r="Q181" s="181">
        <v>0</v>
      </c>
      <c r="R181" s="181">
        <f>Q181*H181</f>
        <v>0</v>
      </c>
      <c r="S181" s="181">
        <v>0</v>
      </c>
      <c r="T181" s="182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183" t="s">
        <v>149</v>
      </c>
      <c r="AT181" s="183" t="s">
        <v>132</v>
      </c>
      <c r="AU181" s="183" t="s">
        <v>83</v>
      </c>
      <c r="AY181" s="19" t="s">
        <v>129</v>
      </c>
      <c r="BE181" s="184">
        <f>IF(N181="základní",J181,0)</f>
        <v>0</v>
      </c>
      <c r="BF181" s="184">
        <f>IF(N181="snížená",J181,0)</f>
        <v>0</v>
      </c>
      <c r="BG181" s="184">
        <f>IF(N181="zákl. přenesená",J181,0)</f>
        <v>0</v>
      </c>
      <c r="BH181" s="184">
        <f>IF(N181="sníž. přenesená",J181,0)</f>
        <v>0</v>
      </c>
      <c r="BI181" s="184">
        <f>IF(N181="nulová",J181,0)</f>
        <v>0</v>
      </c>
      <c r="BJ181" s="19" t="s">
        <v>83</v>
      </c>
      <c r="BK181" s="184">
        <f>ROUND(I181*H181,2)</f>
        <v>0</v>
      </c>
      <c r="BL181" s="19" t="s">
        <v>149</v>
      </c>
      <c r="BM181" s="183" t="s">
        <v>1186</v>
      </c>
    </row>
    <row r="182" s="2" customFormat="1" ht="21.75" customHeight="1">
      <c r="A182" s="38"/>
      <c r="B182" s="171"/>
      <c r="C182" s="172" t="s">
        <v>426</v>
      </c>
      <c r="D182" s="172" t="s">
        <v>132</v>
      </c>
      <c r="E182" s="173" t="s">
        <v>1187</v>
      </c>
      <c r="F182" s="174" t="s">
        <v>1188</v>
      </c>
      <c r="G182" s="175" t="s">
        <v>286</v>
      </c>
      <c r="H182" s="176">
        <v>75</v>
      </c>
      <c r="I182" s="177"/>
      <c r="J182" s="178">
        <f>ROUND(I182*H182,2)</f>
        <v>0</v>
      </c>
      <c r="K182" s="174" t="s">
        <v>1</v>
      </c>
      <c r="L182" s="39"/>
      <c r="M182" s="179" t="s">
        <v>1</v>
      </c>
      <c r="N182" s="180" t="s">
        <v>40</v>
      </c>
      <c r="O182" s="77"/>
      <c r="P182" s="181">
        <f>O182*H182</f>
        <v>0</v>
      </c>
      <c r="Q182" s="181">
        <v>0</v>
      </c>
      <c r="R182" s="181">
        <f>Q182*H182</f>
        <v>0</v>
      </c>
      <c r="S182" s="181">
        <v>0</v>
      </c>
      <c r="T182" s="182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183" t="s">
        <v>149</v>
      </c>
      <c r="AT182" s="183" t="s">
        <v>132</v>
      </c>
      <c r="AU182" s="183" t="s">
        <v>83</v>
      </c>
      <c r="AY182" s="19" t="s">
        <v>129</v>
      </c>
      <c r="BE182" s="184">
        <f>IF(N182="základní",J182,0)</f>
        <v>0</v>
      </c>
      <c r="BF182" s="184">
        <f>IF(N182="snížená",J182,0)</f>
        <v>0</v>
      </c>
      <c r="BG182" s="184">
        <f>IF(N182="zákl. přenesená",J182,0)</f>
        <v>0</v>
      </c>
      <c r="BH182" s="184">
        <f>IF(N182="sníž. přenesená",J182,0)</f>
        <v>0</v>
      </c>
      <c r="BI182" s="184">
        <f>IF(N182="nulová",J182,0)</f>
        <v>0</v>
      </c>
      <c r="BJ182" s="19" t="s">
        <v>83</v>
      </c>
      <c r="BK182" s="184">
        <f>ROUND(I182*H182,2)</f>
        <v>0</v>
      </c>
      <c r="BL182" s="19" t="s">
        <v>149</v>
      </c>
      <c r="BM182" s="183" t="s">
        <v>1189</v>
      </c>
    </row>
    <row r="183" s="2" customFormat="1" ht="21.75" customHeight="1">
      <c r="A183" s="38"/>
      <c r="B183" s="171"/>
      <c r="C183" s="172" t="s">
        <v>470</v>
      </c>
      <c r="D183" s="172" t="s">
        <v>132</v>
      </c>
      <c r="E183" s="173" t="s">
        <v>1190</v>
      </c>
      <c r="F183" s="174" t="s">
        <v>1191</v>
      </c>
      <c r="G183" s="175" t="s">
        <v>314</v>
      </c>
      <c r="H183" s="176">
        <v>4</v>
      </c>
      <c r="I183" s="177"/>
      <c r="J183" s="178">
        <f>ROUND(I183*H183,2)</f>
        <v>0</v>
      </c>
      <c r="K183" s="174" t="s">
        <v>1</v>
      </c>
      <c r="L183" s="39"/>
      <c r="M183" s="179" t="s">
        <v>1</v>
      </c>
      <c r="N183" s="180" t="s">
        <v>40</v>
      </c>
      <c r="O183" s="77"/>
      <c r="P183" s="181">
        <f>O183*H183</f>
        <v>0</v>
      </c>
      <c r="Q183" s="181">
        <v>0</v>
      </c>
      <c r="R183" s="181">
        <f>Q183*H183</f>
        <v>0</v>
      </c>
      <c r="S183" s="181">
        <v>0</v>
      </c>
      <c r="T183" s="182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183" t="s">
        <v>149</v>
      </c>
      <c r="AT183" s="183" t="s">
        <v>132</v>
      </c>
      <c r="AU183" s="183" t="s">
        <v>83</v>
      </c>
      <c r="AY183" s="19" t="s">
        <v>129</v>
      </c>
      <c r="BE183" s="184">
        <f>IF(N183="základní",J183,0)</f>
        <v>0</v>
      </c>
      <c r="BF183" s="184">
        <f>IF(N183="snížená",J183,0)</f>
        <v>0</v>
      </c>
      <c r="BG183" s="184">
        <f>IF(N183="zákl. přenesená",J183,0)</f>
        <v>0</v>
      </c>
      <c r="BH183" s="184">
        <f>IF(N183="sníž. přenesená",J183,0)</f>
        <v>0</v>
      </c>
      <c r="BI183" s="184">
        <f>IF(N183="nulová",J183,0)</f>
        <v>0</v>
      </c>
      <c r="BJ183" s="19" t="s">
        <v>83</v>
      </c>
      <c r="BK183" s="184">
        <f>ROUND(I183*H183,2)</f>
        <v>0</v>
      </c>
      <c r="BL183" s="19" t="s">
        <v>149</v>
      </c>
      <c r="BM183" s="183" t="s">
        <v>1192</v>
      </c>
    </row>
    <row r="184" s="2" customFormat="1" ht="16.5" customHeight="1">
      <c r="A184" s="38"/>
      <c r="B184" s="171"/>
      <c r="C184" s="172" t="s">
        <v>495</v>
      </c>
      <c r="D184" s="172" t="s">
        <v>132</v>
      </c>
      <c r="E184" s="173" t="s">
        <v>1193</v>
      </c>
      <c r="F184" s="174" t="s">
        <v>1194</v>
      </c>
      <c r="G184" s="175" t="s">
        <v>205</v>
      </c>
      <c r="H184" s="176">
        <v>50</v>
      </c>
      <c r="I184" s="177"/>
      <c r="J184" s="178">
        <f>ROUND(I184*H184,2)</f>
        <v>0</v>
      </c>
      <c r="K184" s="174" t="s">
        <v>1</v>
      </c>
      <c r="L184" s="39"/>
      <c r="M184" s="179" t="s">
        <v>1</v>
      </c>
      <c r="N184" s="180" t="s">
        <v>40</v>
      </c>
      <c r="O184" s="77"/>
      <c r="P184" s="181">
        <f>O184*H184</f>
        <v>0</v>
      </c>
      <c r="Q184" s="181">
        <v>0</v>
      </c>
      <c r="R184" s="181">
        <f>Q184*H184</f>
        <v>0</v>
      </c>
      <c r="S184" s="181">
        <v>0</v>
      </c>
      <c r="T184" s="182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183" t="s">
        <v>149</v>
      </c>
      <c r="AT184" s="183" t="s">
        <v>132</v>
      </c>
      <c r="AU184" s="183" t="s">
        <v>83</v>
      </c>
      <c r="AY184" s="19" t="s">
        <v>129</v>
      </c>
      <c r="BE184" s="184">
        <f>IF(N184="základní",J184,0)</f>
        <v>0</v>
      </c>
      <c r="BF184" s="184">
        <f>IF(N184="snížená",J184,0)</f>
        <v>0</v>
      </c>
      <c r="BG184" s="184">
        <f>IF(N184="zákl. přenesená",J184,0)</f>
        <v>0</v>
      </c>
      <c r="BH184" s="184">
        <f>IF(N184="sníž. přenesená",J184,0)</f>
        <v>0</v>
      </c>
      <c r="BI184" s="184">
        <f>IF(N184="nulová",J184,0)</f>
        <v>0</v>
      </c>
      <c r="BJ184" s="19" t="s">
        <v>83</v>
      </c>
      <c r="BK184" s="184">
        <f>ROUND(I184*H184,2)</f>
        <v>0</v>
      </c>
      <c r="BL184" s="19" t="s">
        <v>149</v>
      </c>
      <c r="BM184" s="183" t="s">
        <v>1195</v>
      </c>
    </row>
    <row r="185" s="2" customFormat="1" ht="16.5" customHeight="1">
      <c r="A185" s="38"/>
      <c r="B185" s="171"/>
      <c r="C185" s="172" t="s">
        <v>433</v>
      </c>
      <c r="D185" s="172" t="s">
        <v>132</v>
      </c>
      <c r="E185" s="173" t="s">
        <v>1196</v>
      </c>
      <c r="F185" s="174" t="s">
        <v>1197</v>
      </c>
      <c r="G185" s="175" t="s">
        <v>398</v>
      </c>
      <c r="H185" s="176">
        <v>8</v>
      </c>
      <c r="I185" s="177"/>
      <c r="J185" s="178">
        <f>ROUND(I185*H185,2)</f>
        <v>0</v>
      </c>
      <c r="K185" s="174" t="s">
        <v>1</v>
      </c>
      <c r="L185" s="39"/>
      <c r="M185" s="179" t="s">
        <v>1</v>
      </c>
      <c r="N185" s="180" t="s">
        <v>40</v>
      </c>
      <c r="O185" s="77"/>
      <c r="P185" s="181">
        <f>O185*H185</f>
        <v>0</v>
      </c>
      <c r="Q185" s="181">
        <v>0</v>
      </c>
      <c r="R185" s="181">
        <f>Q185*H185</f>
        <v>0</v>
      </c>
      <c r="S185" s="181">
        <v>0</v>
      </c>
      <c r="T185" s="182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183" t="s">
        <v>149</v>
      </c>
      <c r="AT185" s="183" t="s">
        <v>132</v>
      </c>
      <c r="AU185" s="183" t="s">
        <v>83</v>
      </c>
      <c r="AY185" s="19" t="s">
        <v>129</v>
      </c>
      <c r="BE185" s="184">
        <f>IF(N185="základní",J185,0)</f>
        <v>0</v>
      </c>
      <c r="BF185" s="184">
        <f>IF(N185="snížená",J185,0)</f>
        <v>0</v>
      </c>
      <c r="BG185" s="184">
        <f>IF(N185="zákl. přenesená",J185,0)</f>
        <v>0</v>
      </c>
      <c r="BH185" s="184">
        <f>IF(N185="sníž. přenesená",J185,0)</f>
        <v>0</v>
      </c>
      <c r="BI185" s="184">
        <f>IF(N185="nulová",J185,0)</f>
        <v>0</v>
      </c>
      <c r="BJ185" s="19" t="s">
        <v>83</v>
      </c>
      <c r="BK185" s="184">
        <f>ROUND(I185*H185,2)</f>
        <v>0</v>
      </c>
      <c r="BL185" s="19" t="s">
        <v>149</v>
      </c>
      <c r="BM185" s="183" t="s">
        <v>1198</v>
      </c>
    </row>
    <row r="186" s="12" customFormat="1" ht="25.92" customHeight="1">
      <c r="A186" s="12"/>
      <c r="B186" s="158"/>
      <c r="C186" s="12"/>
      <c r="D186" s="159" t="s">
        <v>74</v>
      </c>
      <c r="E186" s="160" t="s">
        <v>1199</v>
      </c>
      <c r="F186" s="160" t="s">
        <v>1200</v>
      </c>
      <c r="G186" s="12"/>
      <c r="H186" s="12"/>
      <c r="I186" s="161"/>
      <c r="J186" s="162">
        <f>BK186</f>
        <v>0</v>
      </c>
      <c r="K186" s="12"/>
      <c r="L186" s="158"/>
      <c r="M186" s="163"/>
      <c r="N186" s="164"/>
      <c r="O186" s="164"/>
      <c r="P186" s="165">
        <f>SUM(P187:P193)</f>
        <v>0</v>
      </c>
      <c r="Q186" s="164"/>
      <c r="R186" s="165">
        <f>SUM(R187:R193)</f>
        <v>0</v>
      </c>
      <c r="S186" s="164"/>
      <c r="T186" s="166">
        <f>SUM(T187:T193)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59" t="s">
        <v>83</v>
      </c>
      <c r="AT186" s="167" t="s">
        <v>74</v>
      </c>
      <c r="AU186" s="167" t="s">
        <v>75</v>
      </c>
      <c r="AY186" s="159" t="s">
        <v>129</v>
      </c>
      <c r="BK186" s="168">
        <f>SUM(BK187:BK193)</f>
        <v>0</v>
      </c>
    </row>
    <row r="187" s="2" customFormat="1" ht="16.5" customHeight="1">
      <c r="A187" s="38"/>
      <c r="B187" s="171"/>
      <c r="C187" s="172" t="s">
        <v>582</v>
      </c>
      <c r="D187" s="172" t="s">
        <v>132</v>
      </c>
      <c r="E187" s="173" t="s">
        <v>130</v>
      </c>
      <c r="F187" s="174" t="s">
        <v>1201</v>
      </c>
      <c r="G187" s="175" t="s">
        <v>1008</v>
      </c>
      <c r="H187" s="176">
        <v>1</v>
      </c>
      <c r="I187" s="177"/>
      <c r="J187" s="178">
        <f>ROUND(I187*H187,2)</f>
        <v>0</v>
      </c>
      <c r="K187" s="174" t="s">
        <v>1</v>
      </c>
      <c r="L187" s="39"/>
      <c r="M187" s="179" t="s">
        <v>1</v>
      </c>
      <c r="N187" s="180" t="s">
        <v>40</v>
      </c>
      <c r="O187" s="77"/>
      <c r="P187" s="181">
        <f>O187*H187</f>
        <v>0</v>
      </c>
      <c r="Q187" s="181">
        <v>0</v>
      </c>
      <c r="R187" s="181">
        <f>Q187*H187</f>
        <v>0</v>
      </c>
      <c r="S187" s="181">
        <v>0</v>
      </c>
      <c r="T187" s="182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183" t="s">
        <v>149</v>
      </c>
      <c r="AT187" s="183" t="s">
        <v>132</v>
      </c>
      <c r="AU187" s="183" t="s">
        <v>83</v>
      </c>
      <c r="AY187" s="19" t="s">
        <v>129</v>
      </c>
      <c r="BE187" s="184">
        <f>IF(N187="základní",J187,0)</f>
        <v>0</v>
      </c>
      <c r="BF187" s="184">
        <f>IF(N187="snížená",J187,0)</f>
        <v>0</v>
      </c>
      <c r="BG187" s="184">
        <f>IF(N187="zákl. přenesená",J187,0)</f>
        <v>0</v>
      </c>
      <c r="BH187" s="184">
        <f>IF(N187="sníž. přenesená",J187,0)</f>
        <v>0</v>
      </c>
      <c r="BI187" s="184">
        <f>IF(N187="nulová",J187,0)</f>
        <v>0</v>
      </c>
      <c r="BJ187" s="19" t="s">
        <v>83</v>
      </c>
      <c r="BK187" s="184">
        <f>ROUND(I187*H187,2)</f>
        <v>0</v>
      </c>
      <c r="BL187" s="19" t="s">
        <v>149</v>
      </c>
      <c r="BM187" s="183" t="s">
        <v>1202</v>
      </c>
    </row>
    <row r="188" s="2" customFormat="1" ht="16.5" customHeight="1">
      <c r="A188" s="38"/>
      <c r="B188" s="171"/>
      <c r="C188" s="172" t="s">
        <v>586</v>
      </c>
      <c r="D188" s="172" t="s">
        <v>132</v>
      </c>
      <c r="E188" s="173" t="s">
        <v>1203</v>
      </c>
      <c r="F188" s="174" t="s">
        <v>1204</v>
      </c>
      <c r="G188" s="175" t="s">
        <v>1008</v>
      </c>
      <c r="H188" s="176">
        <v>1</v>
      </c>
      <c r="I188" s="177"/>
      <c r="J188" s="178">
        <f>ROUND(I188*H188,2)</f>
        <v>0</v>
      </c>
      <c r="K188" s="174" t="s">
        <v>1</v>
      </c>
      <c r="L188" s="39"/>
      <c r="M188" s="179" t="s">
        <v>1</v>
      </c>
      <c r="N188" s="180" t="s">
        <v>40</v>
      </c>
      <c r="O188" s="77"/>
      <c r="P188" s="181">
        <f>O188*H188</f>
        <v>0</v>
      </c>
      <c r="Q188" s="181">
        <v>0</v>
      </c>
      <c r="R188" s="181">
        <f>Q188*H188</f>
        <v>0</v>
      </c>
      <c r="S188" s="181">
        <v>0</v>
      </c>
      <c r="T188" s="182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183" t="s">
        <v>149</v>
      </c>
      <c r="AT188" s="183" t="s">
        <v>132</v>
      </c>
      <c r="AU188" s="183" t="s">
        <v>83</v>
      </c>
      <c r="AY188" s="19" t="s">
        <v>129</v>
      </c>
      <c r="BE188" s="184">
        <f>IF(N188="základní",J188,0)</f>
        <v>0</v>
      </c>
      <c r="BF188" s="184">
        <f>IF(N188="snížená",J188,0)</f>
        <v>0</v>
      </c>
      <c r="BG188" s="184">
        <f>IF(N188="zákl. přenesená",J188,0)</f>
        <v>0</v>
      </c>
      <c r="BH188" s="184">
        <f>IF(N188="sníž. přenesená",J188,0)</f>
        <v>0</v>
      </c>
      <c r="BI188" s="184">
        <f>IF(N188="nulová",J188,0)</f>
        <v>0</v>
      </c>
      <c r="BJ188" s="19" t="s">
        <v>83</v>
      </c>
      <c r="BK188" s="184">
        <f>ROUND(I188*H188,2)</f>
        <v>0</v>
      </c>
      <c r="BL188" s="19" t="s">
        <v>149</v>
      </c>
      <c r="BM188" s="183" t="s">
        <v>1205</v>
      </c>
    </row>
    <row r="189" s="2" customFormat="1" ht="16.5" customHeight="1">
      <c r="A189" s="38"/>
      <c r="B189" s="171"/>
      <c r="C189" s="172" t="s">
        <v>591</v>
      </c>
      <c r="D189" s="172" t="s">
        <v>132</v>
      </c>
      <c r="E189" s="173" t="s">
        <v>144</v>
      </c>
      <c r="F189" s="174" t="s">
        <v>1206</v>
      </c>
      <c r="G189" s="175" t="s">
        <v>1008</v>
      </c>
      <c r="H189" s="176">
        <v>1</v>
      </c>
      <c r="I189" s="177"/>
      <c r="J189" s="178">
        <f>ROUND(I189*H189,2)</f>
        <v>0</v>
      </c>
      <c r="K189" s="174" t="s">
        <v>1</v>
      </c>
      <c r="L189" s="39"/>
      <c r="M189" s="179" t="s">
        <v>1</v>
      </c>
      <c r="N189" s="180" t="s">
        <v>40</v>
      </c>
      <c r="O189" s="77"/>
      <c r="P189" s="181">
        <f>O189*H189</f>
        <v>0</v>
      </c>
      <c r="Q189" s="181">
        <v>0</v>
      </c>
      <c r="R189" s="181">
        <f>Q189*H189</f>
        <v>0</v>
      </c>
      <c r="S189" s="181">
        <v>0</v>
      </c>
      <c r="T189" s="182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183" t="s">
        <v>149</v>
      </c>
      <c r="AT189" s="183" t="s">
        <v>132</v>
      </c>
      <c r="AU189" s="183" t="s">
        <v>83</v>
      </c>
      <c r="AY189" s="19" t="s">
        <v>129</v>
      </c>
      <c r="BE189" s="184">
        <f>IF(N189="základní",J189,0)</f>
        <v>0</v>
      </c>
      <c r="BF189" s="184">
        <f>IF(N189="snížená",J189,0)</f>
        <v>0</v>
      </c>
      <c r="BG189" s="184">
        <f>IF(N189="zákl. přenesená",J189,0)</f>
        <v>0</v>
      </c>
      <c r="BH189" s="184">
        <f>IF(N189="sníž. přenesená",J189,0)</f>
        <v>0</v>
      </c>
      <c r="BI189" s="184">
        <f>IF(N189="nulová",J189,0)</f>
        <v>0</v>
      </c>
      <c r="BJ189" s="19" t="s">
        <v>83</v>
      </c>
      <c r="BK189" s="184">
        <f>ROUND(I189*H189,2)</f>
        <v>0</v>
      </c>
      <c r="BL189" s="19" t="s">
        <v>149</v>
      </c>
      <c r="BM189" s="183" t="s">
        <v>1207</v>
      </c>
    </row>
    <row r="190" s="2" customFormat="1" ht="16.5" customHeight="1">
      <c r="A190" s="38"/>
      <c r="B190" s="171"/>
      <c r="C190" s="172" t="s">
        <v>595</v>
      </c>
      <c r="D190" s="172" t="s">
        <v>132</v>
      </c>
      <c r="E190" s="173" t="s">
        <v>162</v>
      </c>
      <c r="F190" s="174" t="s">
        <v>1208</v>
      </c>
      <c r="G190" s="175" t="s">
        <v>1008</v>
      </c>
      <c r="H190" s="176">
        <v>1</v>
      </c>
      <c r="I190" s="177"/>
      <c r="J190" s="178">
        <f>ROUND(I190*H190,2)</f>
        <v>0</v>
      </c>
      <c r="K190" s="174" t="s">
        <v>1</v>
      </c>
      <c r="L190" s="39"/>
      <c r="M190" s="179" t="s">
        <v>1</v>
      </c>
      <c r="N190" s="180" t="s">
        <v>40</v>
      </c>
      <c r="O190" s="77"/>
      <c r="P190" s="181">
        <f>O190*H190</f>
        <v>0</v>
      </c>
      <c r="Q190" s="181">
        <v>0</v>
      </c>
      <c r="R190" s="181">
        <f>Q190*H190</f>
        <v>0</v>
      </c>
      <c r="S190" s="181">
        <v>0</v>
      </c>
      <c r="T190" s="182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183" t="s">
        <v>149</v>
      </c>
      <c r="AT190" s="183" t="s">
        <v>132</v>
      </c>
      <c r="AU190" s="183" t="s">
        <v>83</v>
      </c>
      <c r="AY190" s="19" t="s">
        <v>129</v>
      </c>
      <c r="BE190" s="184">
        <f>IF(N190="základní",J190,0)</f>
        <v>0</v>
      </c>
      <c r="BF190" s="184">
        <f>IF(N190="snížená",J190,0)</f>
        <v>0</v>
      </c>
      <c r="BG190" s="184">
        <f>IF(N190="zákl. přenesená",J190,0)</f>
        <v>0</v>
      </c>
      <c r="BH190" s="184">
        <f>IF(N190="sníž. přenesená",J190,0)</f>
        <v>0</v>
      </c>
      <c r="BI190" s="184">
        <f>IF(N190="nulová",J190,0)</f>
        <v>0</v>
      </c>
      <c r="BJ190" s="19" t="s">
        <v>83</v>
      </c>
      <c r="BK190" s="184">
        <f>ROUND(I190*H190,2)</f>
        <v>0</v>
      </c>
      <c r="BL190" s="19" t="s">
        <v>149</v>
      </c>
      <c r="BM190" s="183" t="s">
        <v>1209</v>
      </c>
    </row>
    <row r="191" s="2" customFormat="1" ht="16.5" customHeight="1">
      <c r="A191" s="38"/>
      <c r="B191" s="171"/>
      <c r="C191" s="172" t="s">
        <v>600</v>
      </c>
      <c r="D191" s="172" t="s">
        <v>132</v>
      </c>
      <c r="E191" s="173" t="s">
        <v>1210</v>
      </c>
      <c r="F191" s="174" t="s">
        <v>1211</v>
      </c>
      <c r="G191" s="175" t="s">
        <v>1008</v>
      </c>
      <c r="H191" s="176">
        <v>1</v>
      </c>
      <c r="I191" s="177"/>
      <c r="J191" s="178">
        <f>ROUND(I191*H191,2)</f>
        <v>0</v>
      </c>
      <c r="K191" s="174" t="s">
        <v>1</v>
      </c>
      <c r="L191" s="39"/>
      <c r="M191" s="179" t="s">
        <v>1</v>
      </c>
      <c r="N191" s="180" t="s">
        <v>40</v>
      </c>
      <c r="O191" s="77"/>
      <c r="P191" s="181">
        <f>O191*H191</f>
        <v>0</v>
      </c>
      <c r="Q191" s="181">
        <v>0</v>
      </c>
      <c r="R191" s="181">
        <f>Q191*H191</f>
        <v>0</v>
      </c>
      <c r="S191" s="181">
        <v>0</v>
      </c>
      <c r="T191" s="182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183" t="s">
        <v>149</v>
      </c>
      <c r="AT191" s="183" t="s">
        <v>132</v>
      </c>
      <c r="AU191" s="183" t="s">
        <v>83</v>
      </c>
      <c r="AY191" s="19" t="s">
        <v>129</v>
      </c>
      <c r="BE191" s="184">
        <f>IF(N191="základní",J191,0)</f>
        <v>0</v>
      </c>
      <c r="BF191" s="184">
        <f>IF(N191="snížená",J191,0)</f>
        <v>0</v>
      </c>
      <c r="BG191" s="184">
        <f>IF(N191="zákl. přenesená",J191,0)</f>
        <v>0</v>
      </c>
      <c r="BH191" s="184">
        <f>IF(N191="sníž. přenesená",J191,0)</f>
        <v>0</v>
      </c>
      <c r="BI191" s="184">
        <f>IF(N191="nulová",J191,0)</f>
        <v>0</v>
      </c>
      <c r="BJ191" s="19" t="s">
        <v>83</v>
      </c>
      <c r="BK191" s="184">
        <f>ROUND(I191*H191,2)</f>
        <v>0</v>
      </c>
      <c r="BL191" s="19" t="s">
        <v>149</v>
      </c>
      <c r="BM191" s="183" t="s">
        <v>1212</v>
      </c>
    </row>
    <row r="192" s="2" customFormat="1" ht="16.5" customHeight="1">
      <c r="A192" s="38"/>
      <c r="B192" s="171"/>
      <c r="C192" s="172" t="s">
        <v>605</v>
      </c>
      <c r="D192" s="172" t="s">
        <v>132</v>
      </c>
      <c r="E192" s="173" t="s">
        <v>1213</v>
      </c>
      <c r="F192" s="174" t="s">
        <v>1214</v>
      </c>
      <c r="G192" s="175" t="s">
        <v>1008</v>
      </c>
      <c r="H192" s="176">
        <v>1</v>
      </c>
      <c r="I192" s="177"/>
      <c r="J192" s="178">
        <f>ROUND(I192*H192,2)</f>
        <v>0</v>
      </c>
      <c r="K192" s="174" t="s">
        <v>1</v>
      </c>
      <c r="L192" s="39"/>
      <c r="M192" s="179" t="s">
        <v>1</v>
      </c>
      <c r="N192" s="180" t="s">
        <v>40</v>
      </c>
      <c r="O192" s="77"/>
      <c r="P192" s="181">
        <f>O192*H192</f>
        <v>0</v>
      </c>
      <c r="Q192" s="181">
        <v>0</v>
      </c>
      <c r="R192" s="181">
        <f>Q192*H192</f>
        <v>0</v>
      </c>
      <c r="S192" s="181">
        <v>0</v>
      </c>
      <c r="T192" s="182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183" t="s">
        <v>149</v>
      </c>
      <c r="AT192" s="183" t="s">
        <v>132</v>
      </c>
      <c r="AU192" s="183" t="s">
        <v>83</v>
      </c>
      <c r="AY192" s="19" t="s">
        <v>129</v>
      </c>
      <c r="BE192" s="184">
        <f>IF(N192="základní",J192,0)</f>
        <v>0</v>
      </c>
      <c r="BF192" s="184">
        <f>IF(N192="snížená",J192,0)</f>
        <v>0</v>
      </c>
      <c r="BG192" s="184">
        <f>IF(N192="zákl. přenesená",J192,0)</f>
        <v>0</v>
      </c>
      <c r="BH192" s="184">
        <f>IF(N192="sníž. přenesená",J192,0)</f>
        <v>0</v>
      </c>
      <c r="BI192" s="184">
        <f>IF(N192="nulová",J192,0)</f>
        <v>0</v>
      </c>
      <c r="BJ192" s="19" t="s">
        <v>83</v>
      </c>
      <c r="BK192" s="184">
        <f>ROUND(I192*H192,2)</f>
        <v>0</v>
      </c>
      <c r="BL192" s="19" t="s">
        <v>149</v>
      </c>
      <c r="BM192" s="183" t="s">
        <v>1215</v>
      </c>
    </row>
    <row r="193" s="2" customFormat="1" ht="16.5" customHeight="1">
      <c r="A193" s="38"/>
      <c r="B193" s="171"/>
      <c r="C193" s="172" t="s">
        <v>611</v>
      </c>
      <c r="D193" s="172" t="s">
        <v>132</v>
      </c>
      <c r="E193" s="173" t="s">
        <v>1216</v>
      </c>
      <c r="F193" s="174" t="s">
        <v>1217</v>
      </c>
      <c r="G193" s="175" t="s">
        <v>1008</v>
      </c>
      <c r="H193" s="176">
        <v>1</v>
      </c>
      <c r="I193" s="177"/>
      <c r="J193" s="178">
        <f>ROUND(I193*H193,2)</f>
        <v>0</v>
      </c>
      <c r="K193" s="174" t="s">
        <v>1</v>
      </c>
      <c r="L193" s="39"/>
      <c r="M193" s="194" t="s">
        <v>1</v>
      </c>
      <c r="N193" s="195" t="s">
        <v>40</v>
      </c>
      <c r="O193" s="196"/>
      <c r="P193" s="197">
        <f>O193*H193</f>
        <v>0</v>
      </c>
      <c r="Q193" s="197">
        <v>0</v>
      </c>
      <c r="R193" s="197">
        <f>Q193*H193</f>
        <v>0</v>
      </c>
      <c r="S193" s="197">
        <v>0</v>
      </c>
      <c r="T193" s="19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183" t="s">
        <v>149</v>
      </c>
      <c r="AT193" s="183" t="s">
        <v>132</v>
      </c>
      <c r="AU193" s="183" t="s">
        <v>83</v>
      </c>
      <c r="AY193" s="19" t="s">
        <v>129</v>
      </c>
      <c r="BE193" s="184">
        <f>IF(N193="základní",J193,0)</f>
        <v>0</v>
      </c>
      <c r="BF193" s="184">
        <f>IF(N193="snížená",J193,0)</f>
        <v>0</v>
      </c>
      <c r="BG193" s="184">
        <f>IF(N193="zákl. přenesená",J193,0)</f>
        <v>0</v>
      </c>
      <c r="BH193" s="184">
        <f>IF(N193="sníž. přenesená",J193,0)</f>
        <v>0</v>
      </c>
      <c r="BI193" s="184">
        <f>IF(N193="nulová",J193,0)</f>
        <v>0</v>
      </c>
      <c r="BJ193" s="19" t="s">
        <v>83</v>
      </c>
      <c r="BK193" s="184">
        <f>ROUND(I193*H193,2)</f>
        <v>0</v>
      </c>
      <c r="BL193" s="19" t="s">
        <v>149</v>
      </c>
      <c r="BM193" s="183" t="s">
        <v>1218</v>
      </c>
    </row>
    <row r="194" s="2" customFormat="1" ht="6.96" customHeight="1">
      <c r="A194" s="38"/>
      <c r="B194" s="60"/>
      <c r="C194" s="61"/>
      <c r="D194" s="61"/>
      <c r="E194" s="61"/>
      <c r="F194" s="61"/>
      <c r="G194" s="61"/>
      <c r="H194" s="61"/>
      <c r="I194" s="61"/>
      <c r="J194" s="61"/>
      <c r="K194" s="61"/>
      <c r="L194" s="39"/>
      <c r="M194" s="38"/>
      <c r="O194" s="38"/>
      <c r="P194" s="38"/>
      <c r="Q194" s="38"/>
      <c r="R194" s="38"/>
      <c r="S194" s="38"/>
      <c r="T194" s="38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</row>
  </sheetData>
  <autoFilter ref="C119:K193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100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85</v>
      </c>
    </row>
    <row r="4" s="1" customFormat="1" ht="24.96" customHeight="1">
      <c r="B4" s="22"/>
      <c r="D4" s="23" t="s">
        <v>101</v>
      </c>
      <c r="L4" s="22"/>
      <c r="M4" s="120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1" t="str">
        <f>'Rekapitulace stavby'!K6</f>
        <v>REKONSTRUKCE CHODNÍKU V OBCI KLENOVKA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102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39"/>
      <c r="C9" s="38"/>
      <c r="D9" s="38"/>
      <c r="E9" s="67" t="s">
        <v>1219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4. 4. 2025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tr">
        <f>IF('Rekapitulace stavby'!AN10="","",'Rekapitulace stavby'!AN10)</f>
        <v/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tr">
        <f>IF('Rekapitulace stavby'!E11="","",'Rekapitulace stavby'!E11)</f>
        <v xml:space="preserve"> </v>
      </c>
      <c r="F15" s="38"/>
      <c r="G15" s="38"/>
      <c r="H15" s="38"/>
      <c r="I15" s="32" t="s">
        <v>27</v>
      </c>
      <c r="J15" s="27" t="str">
        <f>IF('Rekapitulace stavby'!AN11="","",'Rekapitulace stavby'!AN11)</f>
        <v/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28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27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30</v>
      </c>
      <c r="E20" s="38"/>
      <c r="F20" s="38"/>
      <c r="G20" s="38"/>
      <c r="H20" s="38"/>
      <c r="I20" s="32" t="s">
        <v>25</v>
      </c>
      <c r="J20" s="27" t="str">
        <f>IF('Rekapitulace stavby'!AN16="","",'Rekapitulace stavby'!AN16)</f>
        <v/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tr">
        <f>IF('Rekapitulace stavby'!E17="","",'Rekapitulace stavby'!E17)</f>
        <v xml:space="preserve"> </v>
      </c>
      <c r="F21" s="38"/>
      <c r="G21" s="38"/>
      <c r="H21" s="38"/>
      <c r="I21" s="32" t="s">
        <v>27</v>
      </c>
      <c r="J21" s="27" t="str">
        <f>IF('Rekapitulace stavby'!AN17="","",'Rekapitulace stavby'!AN17)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32</v>
      </c>
      <c r="E23" s="38"/>
      <c r="F23" s="38"/>
      <c r="G23" s="38"/>
      <c r="H23" s="38"/>
      <c r="I23" s="32" t="s">
        <v>25</v>
      </c>
      <c r="J23" s="27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33</v>
      </c>
      <c r="F24" s="38"/>
      <c r="G24" s="38"/>
      <c r="H24" s="38"/>
      <c r="I24" s="32" t="s">
        <v>27</v>
      </c>
      <c r="J24" s="27" t="s">
        <v>1</v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34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35</v>
      </c>
      <c r="E30" s="38"/>
      <c r="F30" s="38"/>
      <c r="G30" s="38"/>
      <c r="H30" s="38"/>
      <c r="I30" s="38"/>
      <c r="J30" s="96">
        <f>ROUND(J120,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37</v>
      </c>
      <c r="G32" s="38"/>
      <c r="H32" s="38"/>
      <c r="I32" s="43" t="s">
        <v>36</v>
      </c>
      <c r="J32" s="43" t="s">
        <v>38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39</v>
      </c>
      <c r="E33" s="32" t="s">
        <v>40</v>
      </c>
      <c r="F33" s="127">
        <f>ROUND((SUM(BE120:BE185)),  2)</f>
        <v>0</v>
      </c>
      <c r="G33" s="38"/>
      <c r="H33" s="38"/>
      <c r="I33" s="128">
        <v>0.20999999999999999</v>
      </c>
      <c r="J33" s="127">
        <f>ROUND(((SUM(BE120:BE185))*I33),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41</v>
      </c>
      <c r="F34" s="127">
        <f>ROUND((SUM(BF120:BF185)),  2)</f>
        <v>0</v>
      </c>
      <c r="G34" s="38"/>
      <c r="H34" s="38"/>
      <c r="I34" s="128">
        <v>0.12</v>
      </c>
      <c r="J34" s="127">
        <f>ROUND(((SUM(BF120:BF185))*I34),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42</v>
      </c>
      <c r="F35" s="127">
        <f>ROUND((SUM(BG120:BG185)),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43</v>
      </c>
      <c r="F36" s="127">
        <f>ROUND((SUM(BH120:BH185)),  2)</f>
        <v>0</v>
      </c>
      <c r="G36" s="38"/>
      <c r="H36" s="38"/>
      <c r="I36" s="128">
        <v>0.12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44</v>
      </c>
      <c r="F37" s="127">
        <f>ROUND((SUM(BI120:BI185)),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45</v>
      </c>
      <c r="E39" s="81"/>
      <c r="F39" s="81"/>
      <c r="G39" s="131" t="s">
        <v>46</v>
      </c>
      <c r="H39" s="132" t="s">
        <v>47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48</v>
      </c>
      <c r="E50" s="57"/>
      <c r="F50" s="57"/>
      <c r="G50" s="56" t="s">
        <v>49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50</v>
      </c>
      <c r="E61" s="41"/>
      <c r="F61" s="135" t="s">
        <v>51</v>
      </c>
      <c r="G61" s="58" t="s">
        <v>50</v>
      </c>
      <c r="H61" s="41"/>
      <c r="I61" s="41"/>
      <c r="J61" s="136" t="s">
        <v>51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52</v>
      </c>
      <c r="E65" s="59"/>
      <c r="F65" s="59"/>
      <c r="G65" s="56" t="s">
        <v>53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50</v>
      </c>
      <c r="E76" s="41"/>
      <c r="F76" s="135" t="s">
        <v>51</v>
      </c>
      <c r="G76" s="58" t="s">
        <v>50</v>
      </c>
      <c r="H76" s="41"/>
      <c r="I76" s="41"/>
      <c r="J76" s="136" t="s">
        <v>51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REKONSTRUKCE CHODNÍKU V OBCI KLENOVKA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38"/>
      <c r="D87" s="38"/>
      <c r="E87" s="67" t="str">
        <f>E9</f>
        <v>SO 402 - NASVĚTLENÍ PŘECHODU PRO CHODCE U ZASTÁVKY BUS SMĚR VESELÍ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>Klenovka</v>
      </c>
      <c r="G89" s="38"/>
      <c r="H89" s="38"/>
      <c r="I89" s="32" t="s">
        <v>22</v>
      </c>
      <c r="J89" s="69" t="str">
        <f>IF(J12="","",J12)</f>
        <v>4. 4. 2025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 xml:space="preserve"> </v>
      </c>
      <c r="G91" s="38"/>
      <c r="H91" s="38"/>
      <c r="I91" s="32" t="s">
        <v>30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38"/>
      <c r="E92" s="38"/>
      <c r="F92" s="27" t="str">
        <f>IF(E18="","",E18)</f>
        <v>Vyplň údaj</v>
      </c>
      <c r="G92" s="38"/>
      <c r="H92" s="38"/>
      <c r="I92" s="32" t="s">
        <v>32</v>
      </c>
      <c r="J92" s="36" t="str">
        <f>E24</f>
        <v>Sýkorová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105</v>
      </c>
      <c r="D94" s="129"/>
      <c r="E94" s="129"/>
      <c r="F94" s="129"/>
      <c r="G94" s="129"/>
      <c r="H94" s="129"/>
      <c r="I94" s="129"/>
      <c r="J94" s="138" t="s">
        <v>106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107</v>
      </c>
      <c r="D96" s="38"/>
      <c r="E96" s="38"/>
      <c r="F96" s="38"/>
      <c r="G96" s="38"/>
      <c r="H96" s="38"/>
      <c r="I96" s="38"/>
      <c r="J96" s="96">
        <f>J120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108</v>
      </c>
    </row>
    <row r="97" s="9" customFormat="1" ht="24.96" customHeight="1">
      <c r="A97" s="9"/>
      <c r="B97" s="140"/>
      <c r="C97" s="9"/>
      <c r="D97" s="141" t="s">
        <v>1000</v>
      </c>
      <c r="E97" s="142"/>
      <c r="F97" s="142"/>
      <c r="G97" s="142"/>
      <c r="H97" s="142"/>
      <c r="I97" s="142"/>
      <c r="J97" s="143">
        <f>J121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40"/>
      <c r="C98" s="9"/>
      <c r="D98" s="141" t="s">
        <v>1001</v>
      </c>
      <c r="E98" s="142"/>
      <c r="F98" s="142"/>
      <c r="G98" s="142"/>
      <c r="H98" s="142"/>
      <c r="I98" s="142"/>
      <c r="J98" s="143">
        <f>J132</f>
        <v>0</v>
      </c>
      <c r="K98" s="9"/>
      <c r="L98" s="14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40"/>
      <c r="C99" s="9"/>
      <c r="D99" s="141" t="s">
        <v>1002</v>
      </c>
      <c r="E99" s="142"/>
      <c r="F99" s="142"/>
      <c r="G99" s="142"/>
      <c r="H99" s="142"/>
      <c r="I99" s="142"/>
      <c r="J99" s="143">
        <f>J161</f>
        <v>0</v>
      </c>
      <c r="K99" s="9"/>
      <c r="L99" s="14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40"/>
      <c r="C100" s="9"/>
      <c r="D100" s="141" t="s">
        <v>1003</v>
      </c>
      <c r="E100" s="142"/>
      <c r="F100" s="142"/>
      <c r="G100" s="142"/>
      <c r="H100" s="142"/>
      <c r="I100" s="142"/>
      <c r="J100" s="143">
        <f>J177</f>
        <v>0</v>
      </c>
      <c r="K100" s="9"/>
      <c r="L100" s="14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8"/>
      <c r="B101" s="39"/>
      <c r="C101" s="38"/>
      <c r="D101" s="38"/>
      <c r="E101" s="38"/>
      <c r="F101" s="38"/>
      <c r="G101" s="38"/>
      <c r="H101" s="38"/>
      <c r="I101" s="38"/>
      <c r="J101" s="38"/>
      <c r="K101" s="38"/>
      <c r="L101" s="55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0"/>
      <c r="C102" s="61"/>
      <c r="D102" s="61"/>
      <c r="E102" s="61"/>
      <c r="F102" s="61"/>
      <c r="G102" s="61"/>
      <c r="H102" s="61"/>
      <c r="I102" s="61"/>
      <c r="J102" s="61"/>
      <c r="K102" s="61"/>
      <c r="L102" s="55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2"/>
      <c r="C106" s="63"/>
      <c r="D106" s="63"/>
      <c r="E106" s="63"/>
      <c r="F106" s="63"/>
      <c r="G106" s="63"/>
      <c r="H106" s="63"/>
      <c r="I106" s="63"/>
      <c r="J106" s="63"/>
      <c r="K106" s="63"/>
      <c r="L106" s="55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113</v>
      </c>
      <c r="D107" s="38"/>
      <c r="E107" s="38"/>
      <c r="F107" s="38"/>
      <c r="G107" s="38"/>
      <c r="H107" s="38"/>
      <c r="I107" s="38"/>
      <c r="J107" s="38"/>
      <c r="K107" s="38"/>
      <c r="L107" s="55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38"/>
      <c r="D108" s="38"/>
      <c r="E108" s="38"/>
      <c r="F108" s="38"/>
      <c r="G108" s="38"/>
      <c r="H108" s="38"/>
      <c r="I108" s="38"/>
      <c r="J108" s="38"/>
      <c r="K108" s="38"/>
      <c r="L108" s="55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38"/>
      <c r="E109" s="38"/>
      <c r="F109" s="38"/>
      <c r="G109" s="38"/>
      <c r="H109" s="38"/>
      <c r="I109" s="38"/>
      <c r="J109" s="38"/>
      <c r="K109" s="38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38"/>
      <c r="D110" s="38"/>
      <c r="E110" s="121" t="str">
        <f>E7</f>
        <v>REKONSTRUKCE CHODNÍKU V OBCI KLENOVKA</v>
      </c>
      <c r="F110" s="32"/>
      <c r="G110" s="32"/>
      <c r="H110" s="32"/>
      <c r="I110" s="38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102</v>
      </c>
      <c r="D111" s="38"/>
      <c r="E111" s="38"/>
      <c r="F111" s="38"/>
      <c r="G111" s="38"/>
      <c r="H111" s="38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30" customHeight="1">
      <c r="A112" s="38"/>
      <c r="B112" s="39"/>
      <c r="C112" s="38"/>
      <c r="D112" s="38"/>
      <c r="E112" s="67" t="str">
        <f>E9</f>
        <v>SO 402 - NASVĚTLENÍ PŘECHODU PRO CHODCE U ZASTÁVKY BUS SMĚR VESELÍ</v>
      </c>
      <c r="F112" s="38"/>
      <c r="G112" s="38"/>
      <c r="H112" s="38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38"/>
      <c r="D113" s="38"/>
      <c r="E113" s="38"/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38"/>
      <c r="E114" s="38"/>
      <c r="F114" s="27" t="str">
        <f>F12</f>
        <v>Klenovka</v>
      </c>
      <c r="G114" s="38"/>
      <c r="H114" s="38"/>
      <c r="I114" s="32" t="s">
        <v>22</v>
      </c>
      <c r="J114" s="69" t="str">
        <f>IF(J12="","",J12)</f>
        <v>4. 4. 2025</v>
      </c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38"/>
      <c r="D115" s="38"/>
      <c r="E115" s="38"/>
      <c r="F115" s="38"/>
      <c r="G115" s="38"/>
      <c r="H115" s="38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38"/>
      <c r="E116" s="38"/>
      <c r="F116" s="27" t="str">
        <f>E15</f>
        <v xml:space="preserve"> </v>
      </c>
      <c r="G116" s="38"/>
      <c r="H116" s="38"/>
      <c r="I116" s="32" t="s">
        <v>30</v>
      </c>
      <c r="J116" s="36" t="str">
        <f>E21</f>
        <v xml:space="preserve"> </v>
      </c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28</v>
      </c>
      <c r="D117" s="38"/>
      <c r="E117" s="38"/>
      <c r="F117" s="27" t="str">
        <f>IF(E18="","",E18)</f>
        <v>Vyplň údaj</v>
      </c>
      <c r="G117" s="38"/>
      <c r="H117" s="38"/>
      <c r="I117" s="32" t="s">
        <v>32</v>
      </c>
      <c r="J117" s="36" t="str">
        <f>E24</f>
        <v>Sýkorová</v>
      </c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38"/>
      <c r="D118" s="38"/>
      <c r="E118" s="38"/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48"/>
      <c r="B119" s="149"/>
      <c r="C119" s="150" t="s">
        <v>114</v>
      </c>
      <c r="D119" s="151" t="s">
        <v>60</v>
      </c>
      <c r="E119" s="151" t="s">
        <v>56</v>
      </c>
      <c r="F119" s="151" t="s">
        <v>57</v>
      </c>
      <c r="G119" s="151" t="s">
        <v>115</v>
      </c>
      <c r="H119" s="151" t="s">
        <v>116</v>
      </c>
      <c r="I119" s="151" t="s">
        <v>117</v>
      </c>
      <c r="J119" s="151" t="s">
        <v>106</v>
      </c>
      <c r="K119" s="152" t="s">
        <v>118</v>
      </c>
      <c r="L119" s="153"/>
      <c r="M119" s="86" t="s">
        <v>1</v>
      </c>
      <c r="N119" s="87" t="s">
        <v>39</v>
      </c>
      <c r="O119" s="87" t="s">
        <v>119</v>
      </c>
      <c r="P119" s="87" t="s">
        <v>120</v>
      </c>
      <c r="Q119" s="87" t="s">
        <v>121</v>
      </c>
      <c r="R119" s="87" t="s">
        <v>122</v>
      </c>
      <c r="S119" s="87" t="s">
        <v>123</v>
      </c>
      <c r="T119" s="88" t="s">
        <v>124</v>
      </c>
      <c r="U119" s="148"/>
      <c r="V119" s="148"/>
      <c r="W119" s="148"/>
      <c r="X119" s="148"/>
      <c r="Y119" s="148"/>
      <c r="Z119" s="148"/>
      <c r="AA119" s="148"/>
      <c r="AB119" s="148"/>
      <c r="AC119" s="148"/>
      <c r="AD119" s="148"/>
      <c r="AE119" s="148"/>
    </row>
    <row r="120" s="2" customFormat="1" ht="22.8" customHeight="1">
      <c r="A120" s="38"/>
      <c r="B120" s="39"/>
      <c r="C120" s="93" t="s">
        <v>125</v>
      </c>
      <c r="D120" s="38"/>
      <c r="E120" s="38"/>
      <c r="F120" s="38"/>
      <c r="G120" s="38"/>
      <c r="H120" s="38"/>
      <c r="I120" s="38"/>
      <c r="J120" s="154">
        <f>BK120</f>
        <v>0</v>
      </c>
      <c r="K120" s="38"/>
      <c r="L120" s="39"/>
      <c r="M120" s="89"/>
      <c r="N120" s="73"/>
      <c r="O120" s="90"/>
      <c r="P120" s="155">
        <f>P121+P132+P161+P177</f>
        <v>0</v>
      </c>
      <c r="Q120" s="90"/>
      <c r="R120" s="155">
        <f>R121+R132+R161+R177</f>
        <v>0</v>
      </c>
      <c r="S120" s="90"/>
      <c r="T120" s="156">
        <f>T121+T132+T161+T177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9" t="s">
        <v>74</v>
      </c>
      <c r="AU120" s="19" t="s">
        <v>108</v>
      </c>
      <c r="BK120" s="157">
        <f>BK121+BK132+BK161+BK177</f>
        <v>0</v>
      </c>
    </row>
    <row r="121" s="12" customFormat="1" ht="25.92" customHeight="1">
      <c r="A121" s="12"/>
      <c r="B121" s="158"/>
      <c r="C121" s="12"/>
      <c r="D121" s="159" t="s">
        <v>74</v>
      </c>
      <c r="E121" s="160" t="s">
        <v>1004</v>
      </c>
      <c r="F121" s="160" t="s">
        <v>1005</v>
      </c>
      <c r="G121" s="12"/>
      <c r="H121" s="12"/>
      <c r="I121" s="161"/>
      <c r="J121" s="162">
        <f>BK121</f>
        <v>0</v>
      </c>
      <c r="K121" s="12"/>
      <c r="L121" s="158"/>
      <c r="M121" s="163"/>
      <c r="N121" s="164"/>
      <c r="O121" s="164"/>
      <c r="P121" s="165">
        <f>SUM(P122:P131)</f>
        <v>0</v>
      </c>
      <c r="Q121" s="164"/>
      <c r="R121" s="165">
        <f>SUM(R122:R131)</f>
        <v>0</v>
      </c>
      <c r="S121" s="164"/>
      <c r="T121" s="166">
        <f>SUM(T122:T131)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9" t="s">
        <v>83</v>
      </c>
      <c r="AT121" s="167" t="s">
        <v>74</v>
      </c>
      <c r="AU121" s="167" t="s">
        <v>75</v>
      </c>
      <c r="AY121" s="159" t="s">
        <v>129</v>
      </c>
      <c r="BK121" s="168">
        <f>SUM(BK122:BK131)</f>
        <v>0</v>
      </c>
    </row>
    <row r="122" s="2" customFormat="1" ht="16.5" customHeight="1">
      <c r="A122" s="38"/>
      <c r="B122" s="171"/>
      <c r="C122" s="172" t="s">
        <v>523</v>
      </c>
      <c r="D122" s="172" t="s">
        <v>132</v>
      </c>
      <c r="E122" s="173" t="s">
        <v>1010</v>
      </c>
      <c r="F122" s="174" t="s">
        <v>1011</v>
      </c>
      <c r="G122" s="175" t="s">
        <v>1012</v>
      </c>
      <c r="H122" s="176">
        <v>8</v>
      </c>
      <c r="I122" s="177"/>
      <c r="J122" s="178">
        <f>ROUND(I122*H122,2)</f>
        <v>0</v>
      </c>
      <c r="K122" s="174" t="s">
        <v>1</v>
      </c>
      <c r="L122" s="39"/>
      <c r="M122" s="179" t="s">
        <v>1</v>
      </c>
      <c r="N122" s="180" t="s">
        <v>40</v>
      </c>
      <c r="O122" s="77"/>
      <c r="P122" s="181">
        <f>O122*H122</f>
        <v>0</v>
      </c>
      <c r="Q122" s="181">
        <v>0</v>
      </c>
      <c r="R122" s="181">
        <f>Q122*H122</f>
        <v>0</v>
      </c>
      <c r="S122" s="181">
        <v>0</v>
      </c>
      <c r="T122" s="182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183" t="s">
        <v>149</v>
      </c>
      <c r="AT122" s="183" t="s">
        <v>132</v>
      </c>
      <c r="AU122" s="183" t="s">
        <v>83</v>
      </c>
      <c r="AY122" s="19" t="s">
        <v>129</v>
      </c>
      <c r="BE122" s="184">
        <f>IF(N122="základní",J122,0)</f>
        <v>0</v>
      </c>
      <c r="BF122" s="184">
        <f>IF(N122="snížená",J122,0)</f>
        <v>0</v>
      </c>
      <c r="BG122" s="184">
        <f>IF(N122="zákl. přenesená",J122,0)</f>
        <v>0</v>
      </c>
      <c r="BH122" s="184">
        <f>IF(N122="sníž. přenesená",J122,0)</f>
        <v>0</v>
      </c>
      <c r="BI122" s="184">
        <f>IF(N122="nulová",J122,0)</f>
        <v>0</v>
      </c>
      <c r="BJ122" s="19" t="s">
        <v>83</v>
      </c>
      <c r="BK122" s="184">
        <f>ROUND(I122*H122,2)</f>
        <v>0</v>
      </c>
      <c r="BL122" s="19" t="s">
        <v>149</v>
      </c>
      <c r="BM122" s="183" t="s">
        <v>1220</v>
      </c>
    </row>
    <row r="123" s="2" customFormat="1" ht="16.5" customHeight="1">
      <c r="A123" s="38"/>
      <c r="B123" s="171"/>
      <c r="C123" s="172" t="s">
        <v>528</v>
      </c>
      <c r="D123" s="172" t="s">
        <v>132</v>
      </c>
      <c r="E123" s="173" t="s">
        <v>1020</v>
      </c>
      <c r="F123" s="174" t="s">
        <v>1021</v>
      </c>
      <c r="G123" s="175" t="s">
        <v>175</v>
      </c>
      <c r="H123" s="176">
        <v>2</v>
      </c>
      <c r="I123" s="177"/>
      <c r="J123" s="178">
        <f>ROUND(I123*H123,2)</f>
        <v>0</v>
      </c>
      <c r="K123" s="174" t="s">
        <v>1</v>
      </c>
      <c r="L123" s="39"/>
      <c r="M123" s="179" t="s">
        <v>1</v>
      </c>
      <c r="N123" s="180" t="s">
        <v>40</v>
      </c>
      <c r="O123" s="77"/>
      <c r="P123" s="181">
        <f>O123*H123</f>
        <v>0</v>
      </c>
      <c r="Q123" s="181">
        <v>0</v>
      </c>
      <c r="R123" s="181">
        <f>Q123*H123</f>
        <v>0</v>
      </c>
      <c r="S123" s="181">
        <v>0</v>
      </c>
      <c r="T123" s="182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183" t="s">
        <v>149</v>
      </c>
      <c r="AT123" s="183" t="s">
        <v>132</v>
      </c>
      <c r="AU123" s="183" t="s">
        <v>83</v>
      </c>
      <c r="AY123" s="19" t="s">
        <v>129</v>
      </c>
      <c r="BE123" s="184">
        <f>IF(N123="základní",J123,0)</f>
        <v>0</v>
      </c>
      <c r="BF123" s="184">
        <f>IF(N123="snížená",J123,0)</f>
        <v>0</v>
      </c>
      <c r="BG123" s="184">
        <f>IF(N123="zákl. přenesená",J123,0)</f>
        <v>0</v>
      </c>
      <c r="BH123" s="184">
        <f>IF(N123="sníž. přenesená",J123,0)</f>
        <v>0</v>
      </c>
      <c r="BI123" s="184">
        <f>IF(N123="nulová",J123,0)</f>
        <v>0</v>
      </c>
      <c r="BJ123" s="19" t="s">
        <v>83</v>
      </c>
      <c r="BK123" s="184">
        <f>ROUND(I123*H123,2)</f>
        <v>0</v>
      </c>
      <c r="BL123" s="19" t="s">
        <v>149</v>
      </c>
      <c r="BM123" s="183" t="s">
        <v>1221</v>
      </c>
    </row>
    <row r="124" s="2" customFormat="1" ht="16.5" customHeight="1">
      <c r="A124" s="38"/>
      <c r="B124" s="171"/>
      <c r="C124" s="172" t="s">
        <v>533</v>
      </c>
      <c r="D124" s="172" t="s">
        <v>132</v>
      </c>
      <c r="E124" s="173" t="s">
        <v>1027</v>
      </c>
      <c r="F124" s="174" t="s">
        <v>1028</v>
      </c>
      <c r="G124" s="175" t="s">
        <v>1012</v>
      </c>
      <c r="H124" s="176">
        <v>4</v>
      </c>
      <c r="I124" s="177"/>
      <c r="J124" s="178">
        <f>ROUND(I124*H124,2)</f>
        <v>0</v>
      </c>
      <c r="K124" s="174" t="s">
        <v>1</v>
      </c>
      <c r="L124" s="39"/>
      <c r="M124" s="179" t="s">
        <v>1</v>
      </c>
      <c r="N124" s="180" t="s">
        <v>40</v>
      </c>
      <c r="O124" s="77"/>
      <c r="P124" s="181">
        <f>O124*H124</f>
        <v>0</v>
      </c>
      <c r="Q124" s="181">
        <v>0</v>
      </c>
      <c r="R124" s="181">
        <f>Q124*H124</f>
        <v>0</v>
      </c>
      <c r="S124" s="181">
        <v>0</v>
      </c>
      <c r="T124" s="18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183" t="s">
        <v>149</v>
      </c>
      <c r="AT124" s="183" t="s">
        <v>132</v>
      </c>
      <c r="AU124" s="183" t="s">
        <v>83</v>
      </c>
      <c r="AY124" s="19" t="s">
        <v>129</v>
      </c>
      <c r="BE124" s="184">
        <f>IF(N124="základní",J124,0)</f>
        <v>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19" t="s">
        <v>83</v>
      </c>
      <c r="BK124" s="184">
        <f>ROUND(I124*H124,2)</f>
        <v>0</v>
      </c>
      <c r="BL124" s="19" t="s">
        <v>149</v>
      </c>
      <c r="BM124" s="183" t="s">
        <v>1222</v>
      </c>
    </row>
    <row r="125" s="2" customFormat="1" ht="16.5" customHeight="1">
      <c r="A125" s="38"/>
      <c r="B125" s="171"/>
      <c r="C125" s="172" t="s">
        <v>539</v>
      </c>
      <c r="D125" s="172" t="s">
        <v>132</v>
      </c>
      <c r="E125" s="173" t="s">
        <v>1036</v>
      </c>
      <c r="F125" s="174" t="s">
        <v>1037</v>
      </c>
      <c r="G125" s="175" t="s">
        <v>1008</v>
      </c>
      <c r="H125" s="176">
        <v>1</v>
      </c>
      <c r="I125" s="177"/>
      <c r="J125" s="178">
        <f>ROUND(I125*H125,2)</f>
        <v>0</v>
      </c>
      <c r="K125" s="174" t="s">
        <v>1</v>
      </c>
      <c r="L125" s="39"/>
      <c r="M125" s="179" t="s">
        <v>1</v>
      </c>
      <c r="N125" s="180" t="s">
        <v>40</v>
      </c>
      <c r="O125" s="77"/>
      <c r="P125" s="181">
        <f>O125*H125</f>
        <v>0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183" t="s">
        <v>149</v>
      </c>
      <c r="AT125" s="183" t="s">
        <v>132</v>
      </c>
      <c r="AU125" s="183" t="s">
        <v>83</v>
      </c>
      <c r="AY125" s="19" t="s">
        <v>129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9" t="s">
        <v>83</v>
      </c>
      <c r="BK125" s="184">
        <f>ROUND(I125*H125,2)</f>
        <v>0</v>
      </c>
      <c r="BL125" s="19" t="s">
        <v>149</v>
      </c>
      <c r="BM125" s="183" t="s">
        <v>1223</v>
      </c>
    </row>
    <row r="126" s="2" customFormat="1" ht="16.5" customHeight="1">
      <c r="A126" s="38"/>
      <c r="B126" s="171"/>
      <c r="C126" s="172" t="s">
        <v>546</v>
      </c>
      <c r="D126" s="172" t="s">
        <v>132</v>
      </c>
      <c r="E126" s="173" t="s">
        <v>1042</v>
      </c>
      <c r="F126" s="174" t="s">
        <v>1043</v>
      </c>
      <c r="G126" s="175" t="s">
        <v>1012</v>
      </c>
      <c r="H126" s="176">
        <v>4</v>
      </c>
      <c r="I126" s="177"/>
      <c r="J126" s="178">
        <f>ROUND(I126*H126,2)</f>
        <v>0</v>
      </c>
      <c r="K126" s="174" t="s">
        <v>1</v>
      </c>
      <c r="L126" s="39"/>
      <c r="M126" s="179" t="s">
        <v>1</v>
      </c>
      <c r="N126" s="180" t="s">
        <v>40</v>
      </c>
      <c r="O126" s="77"/>
      <c r="P126" s="181">
        <f>O126*H126</f>
        <v>0</v>
      </c>
      <c r="Q126" s="181">
        <v>0</v>
      </c>
      <c r="R126" s="181">
        <f>Q126*H126</f>
        <v>0</v>
      </c>
      <c r="S126" s="181">
        <v>0</v>
      </c>
      <c r="T126" s="182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83" t="s">
        <v>149</v>
      </c>
      <c r="AT126" s="183" t="s">
        <v>132</v>
      </c>
      <c r="AU126" s="183" t="s">
        <v>83</v>
      </c>
      <c r="AY126" s="19" t="s">
        <v>129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9" t="s">
        <v>83</v>
      </c>
      <c r="BK126" s="184">
        <f>ROUND(I126*H126,2)</f>
        <v>0</v>
      </c>
      <c r="BL126" s="19" t="s">
        <v>149</v>
      </c>
      <c r="BM126" s="183" t="s">
        <v>1224</v>
      </c>
    </row>
    <row r="127" s="2" customFormat="1" ht="24.15" customHeight="1">
      <c r="A127" s="38"/>
      <c r="B127" s="171"/>
      <c r="C127" s="172" t="s">
        <v>551</v>
      </c>
      <c r="D127" s="172" t="s">
        <v>132</v>
      </c>
      <c r="E127" s="173" t="s">
        <v>1048</v>
      </c>
      <c r="F127" s="174" t="s">
        <v>1225</v>
      </c>
      <c r="G127" s="175" t="s">
        <v>1008</v>
      </c>
      <c r="H127" s="176">
        <v>1</v>
      </c>
      <c r="I127" s="177"/>
      <c r="J127" s="178">
        <f>ROUND(I127*H127,2)</f>
        <v>0</v>
      </c>
      <c r="K127" s="174" t="s">
        <v>1</v>
      </c>
      <c r="L127" s="39"/>
      <c r="M127" s="179" t="s">
        <v>1</v>
      </c>
      <c r="N127" s="180" t="s">
        <v>40</v>
      </c>
      <c r="O127" s="77"/>
      <c r="P127" s="181">
        <f>O127*H127</f>
        <v>0</v>
      </c>
      <c r="Q127" s="181">
        <v>0</v>
      </c>
      <c r="R127" s="181">
        <f>Q127*H127</f>
        <v>0</v>
      </c>
      <c r="S127" s="181">
        <v>0</v>
      </c>
      <c r="T127" s="18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83" t="s">
        <v>149</v>
      </c>
      <c r="AT127" s="183" t="s">
        <v>132</v>
      </c>
      <c r="AU127" s="183" t="s">
        <v>83</v>
      </c>
      <c r="AY127" s="19" t="s">
        <v>129</v>
      </c>
      <c r="BE127" s="184">
        <f>IF(N127="základní",J127,0)</f>
        <v>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9" t="s">
        <v>83</v>
      </c>
      <c r="BK127" s="184">
        <f>ROUND(I127*H127,2)</f>
        <v>0</v>
      </c>
      <c r="BL127" s="19" t="s">
        <v>149</v>
      </c>
      <c r="BM127" s="183" t="s">
        <v>1226</v>
      </c>
    </row>
    <row r="128" s="2" customFormat="1" ht="21.75" customHeight="1">
      <c r="A128" s="38"/>
      <c r="B128" s="171"/>
      <c r="C128" s="172" t="s">
        <v>556</v>
      </c>
      <c r="D128" s="172" t="s">
        <v>132</v>
      </c>
      <c r="E128" s="173" t="s">
        <v>1051</v>
      </c>
      <c r="F128" s="174" t="s">
        <v>1052</v>
      </c>
      <c r="G128" s="175" t="s">
        <v>1012</v>
      </c>
      <c r="H128" s="176">
        <v>8</v>
      </c>
      <c r="I128" s="177"/>
      <c r="J128" s="178">
        <f>ROUND(I128*H128,2)</f>
        <v>0</v>
      </c>
      <c r="K128" s="174" t="s">
        <v>1</v>
      </c>
      <c r="L128" s="39"/>
      <c r="M128" s="179" t="s">
        <v>1</v>
      </c>
      <c r="N128" s="180" t="s">
        <v>40</v>
      </c>
      <c r="O128" s="77"/>
      <c r="P128" s="181">
        <f>O128*H128</f>
        <v>0</v>
      </c>
      <c r="Q128" s="181">
        <v>0</v>
      </c>
      <c r="R128" s="181">
        <f>Q128*H128</f>
        <v>0</v>
      </c>
      <c r="S128" s="181">
        <v>0</v>
      </c>
      <c r="T128" s="18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83" t="s">
        <v>149</v>
      </c>
      <c r="AT128" s="183" t="s">
        <v>132</v>
      </c>
      <c r="AU128" s="183" t="s">
        <v>83</v>
      </c>
      <c r="AY128" s="19" t="s">
        <v>129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9" t="s">
        <v>83</v>
      </c>
      <c r="BK128" s="184">
        <f>ROUND(I128*H128,2)</f>
        <v>0</v>
      </c>
      <c r="BL128" s="19" t="s">
        <v>149</v>
      </c>
      <c r="BM128" s="183" t="s">
        <v>1227</v>
      </c>
    </row>
    <row r="129" s="2" customFormat="1" ht="16.5" customHeight="1">
      <c r="A129" s="38"/>
      <c r="B129" s="171"/>
      <c r="C129" s="172" t="s">
        <v>566</v>
      </c>
      <c r="D129" s="172" t="s">
        <v>132</v>
      </c>
      <c r="E129" s="173" t="s">
        <v>1228</v>
      </c>
      <c r="F129" s="174" t="s">
        <v>1229</v>
      </c>
      <c r="G129" s="175" t="s">
        <v>1230</v>
      </c>
      <c r="H129" s="235"/>
      <c r="I129" s="177"/>
      <c r="J129" s="178">
        <f>ROUND(I129*H129,2)</f>
        <v>0</v>
      </c>
      <c r="K129" s="174" t="s">
        <v>1</v>
      </c>
      <c r="L129" s="39"/>
      <c r="M129" s="179" t="s">
        <v>1</v>
      </c>
      <c r="N129" s="180" t="s">
        <v>40</v>
      </c>
      <c r="O129" s="77"/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83" t="s">
        <v>149</v>
      </c>
      <c r="AT129" s="183" t="s">
        <v>132</v>
      </c>
      <c r="AU129" s="183" t="s">
        <v>83</v>
      </c>
      <c r="AY129" s="19" t="s">
        <v>129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9" t="s">
        <v>83</v>
      </c>
      <c r="BK129" s="184">
        <f>ROUND(I129*H129,2)</f>
        <v>0</v>
      </c>
      <c r="BL129" s="19" t="s">
        <v>149</v>
      </c>
      <c r="BM129" s="183" t="s">
        <v>1231</v>
      </c>
    </row>
    <row r="130" s="2" customFormat="1" ht="16.5" customHeight="1">
      <c r="A130" s="38"/>
      <c r="B130" s="171"/>
      <c r="C130" s="172" t="s">
        <v>561</v>
      </c>
      <c r="D130" s="172" t="s">
        <v>132</v>
      </c>
      <c r="E130" s="173" t="s">
        <v>1232</v>
      </c>
      <c r="F130" s="174" t="s">
        <v>1214</v>
      </c>
      <c r="G130" s="175" t="s">
        <v>1230</v>
      </c>
      <c r="H130" s="235"/>
      <c r="I130" s="177"/>
      <c r="J130" s="178">
        <f>ROUND(I130*H130,2)</f>
        <v>0</v>
      </c>
      <c r="K130" s="174" t="s">
        <v>1</v>
      </c>
      <c r="L130" s="39"/>
      <c r="M130" s="179" t="s">
        <v>1</v>
      </c>
      <c r="N130" s="180" t="s">
        <v>40</v>
      </c>
      <c r="O130" s="77"/>
      <c r="P130" s="181">
        <f>O130*H130</f>
        <v>0</v>
      </c>
      <c r="Q130" s="181">
        <v>0</v>
      </c>
      <c r="R130" s="181">
        <f>Q130*H130</f>
        <v>0</v>
      </c>
      <c r="S130" s="181">
        <v>0</v>
      </c>
      <c r="T130" s="18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83" t="s">
        <v>149</v>
      </c>
      <c r="AT130" s="183" t="s">
        <v>132</v>
      </c>
      <c r="AU130" s="183" t="s">
        <v>83</v>
      </c>
      <c r="AY130" s="19" t="s">
        <v>129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9" t="s">
        <v>83</v>
      </c>
      <c r="BK130" s="184">
        <f>ROUND(I130*H130,2)</f>
        <v>0</v>
      </c>
      <c r="BL130" s="19" t="s">
        <v>149</v>
      </c>
      <c r="BM130" s="183" t="s">
        <v>1233</v>
      </c>
    </row>
    <row r="131" s="2" customFormat="1" ht="16.5" customHeight="1">
      <c r="A131" s="38"/>
      <c r="B131" s="171"/>
      <c r="C131" s="172" t="s">
        <v>570</v>
      </c>
      <c r="D131" s="172" t="s">
        <v>132</v>
      </c>
      <c r="E131" s="173" t="s">
        <v>1234</v>
      </c>
      <c r="F131" s="174" t="s">
        <v>1235</v>
      </c>
      <c r="G131" s="175" t="s">
        <v>1230</v>
      </c>
      <c r="H131" s="235"/>
      <c r="I131" s="177"/>
      <c r="J131" s="178">
        <f>ROUND(I131*H131,2)</f>
        <v>0</v>
      </c>
      <c r="K131" s="174" t="s">
        <v>1</v>
      </c>
      <c r="L131" s="39"/>
      <c r="M131" s="179" t="s">
        <v>1</v>
      </c>
      <c r="N131" s="180" t="s">
        <v>40</v>
      </c>
      <c r="O131" s="77"/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83" t="s">
        <v>149</v>
      </c>
      <c r="AT131" s="183" t="s">
        <v>132</v>
      </c>
      <c r="AU131" s="183" t="s">
        <v>83</v>
      </c>
      <c r="AY131" s="19" t="s">
        <v>129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9" t="s">
        <v>83</v>
      </c>
      <c r="BK131" s="184">
        <f>ROUND(I131*H131,2)</f>
        <v>0</v>
      </c>
      <c r="BL131" s="19" t="s">
        <v>149</v>
      </c>
      <c r="BM131" s="183" t="s">
        <v>1236</v>
      </c>
    </row>
    <row r="132" s="12" customFormat="1" ht="25.92" customHeight="1">
      <c r="A132" s="12"/>
      <c r="B132" s="158"/>
      <c r="C132" s="12"/>
      <c r="D132" s="159" t="s">
        <v>74</v>
      </c>
      <c r="E132" s="160" t="s">
        <v>1054</v>
      </c>
      <c r="F132" s="160" t="s">
        <v>1055</v>
      </c>
      <c r="G132" s="12"/>
      <c r="H132" s="12"/>
      <c r="I132" s="161"/>
      <c r="J132" s="162">
        <f>BK132</f>
        <v>0</v>
      </c>
      <c r="K132" s="12"/>
      <c r="L132" s="158"/>
      <c r="M132" s="163"/>
      <c r="N132" s="164"/>
      <c r="O132" s="164"/>
      <c r="P132" s="165">
        <f>SUM(P133:P160)</f>
        <v>0</v>
      </c>
      <c r="Q132" s="164"/>
      <c r="R132" s="165">
        <f>SUM(R133:R160)</f>
        <v>0</v>
      </c>
      <c r="S132" s="164"/>
      <c r="T132" s="166">
        <f>SUM(T133:T160)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59" t="s">
        <v>83</v>
      </c>
      <c r="AT132" s="167" t="s">
        <v>74</v>
      </c>
      <c r="AU132" s="167" t="s">
        <v>75</v>
      </c>
      <c r="AY132" s="159" t="s">
        <v>129</v>
      </c>
      <c r="BK132" s="168">
        <f>SUM(BK133:BK160)</f>
        <v>0</v>
      </c>
    </row>
    <row r="133" s="2" customFormat="1" ht="24.15" customHeight="1">
      <c r="A133" s="38"/>
      <c r="B133" s="171"/>
      <c r="C133" s="172" t="s">
        <v>375</v>
      </c>
      <c r="D133" s="172" t="s">
        <v>132</v>
      </c>
      <c r="E133" s="173" t="s">
        <v>1237</v>
      </c>
      <c r="F133" s="174" t="s">
        <v>1087</v>
      </c>
      <c r="G133" s="175" t="s">
        <v>286</v>
      </c>
      <c r="H133" s="176">
        <v>2</v>
      </c>
      <c r="I133" s="177"/>
      <c r="J133" s="178">
        <f>ROUND(I133*H133,2)</f>
        <v>0</v>
      </c>
      <c r="K133" s="174" t="s">
        <v>1</v>
      </c>
      <c r="L133" s="39"/>
      <c r="M133" s="179" t="s">
        <v>1</v>
      </c>
      <c r="N133" s="180" t="s">
        <v>40</v>
      </c>
      <c r="O133" s="77"/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83" t="s">
        <v>149</v>
      </c>
      <c r="AT133" s="183" t="s">
        <v>132</v>
      </c>
      <c r="AU133" s="183" t="s">
        <v>83</v>
      </c>
      <c r="AY133" s="19" t="s">
        <v>129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9" t="s">
        <v>83</v>
      </c>
      <c r="BK133" s="184">
        <f>ROUND(I133*H133,2)</f>
        <v>0</v>
      </c>
      <c r="BL133" s="19" t="s">
        <v>149</v>
      </c>
      <c r="BM133" s="183" t="s">
        <v>1238</v>
      </c>
    </row>
    <row r="134" s="2" customFormat="1" ht="16.5" customHeight="1">
      <c r="A134" s="38"/>
      <c r="B134" s="171"/>
      <c r="C134" s="172" t="s">
        <v>379</v>
      </c>
      <c r="D134" s="172" t="s">
        <v>132</v>
      </c>
      <c r="E134" s="173" t="s">
        <v>1239</v>
      </c>
      <c r="F134" s="174" t="s">
        <v>1240</v>
      </c>
      <c r="G134" s="175" t="s">
        <v>1022</v>
      </c>
      <c r="H134" s="176">
        <v>1</v>
      </c>
      <c r="I134" s="177"/>
      <c r="J134" s="178">
        <f>ROUND(I134*H134,2)</f>
        <v>0</v>
      </c>
      <c r="K134" s="174" t="s">
        <v>1</v>
      </c>
      <c r="L134" s="39"/>
      <c r="M134" s="179" t="s">
        <v>1</v>
      </c>
      <c r="N134" s="180" t="s">
        <v>40</v>
      </c>
      <c r="O134" s="77"/>
      <c r="P134" s="181">
        <f>O134*H134</f>
        <v>0</v>
      </c>
      <c r="Q134" s="181">
        <v>0</v>
      </c>
      <c r="R134" s="181">
        <f>Q134*H134</f>
        <v>0</v>
      </c>
      <c r="S134" s="181">
        <v>0</v>
      </c>
      <c r="T134" s="18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83" t="s">
        <v>149</v>
      </c>
      <c r="AT134" s="183" t="s">
        <v>132</v>
      </c>
      <c r="AU134" s="183" t="s">
        <v>83</v>
      </c>
      <c r="AY134" s="19" t="s">
        <v>129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9" t="s">
        <v>83</v>
      </c>
      <c r="BK134" s="184">
        <f>ROUND(I134*H134,2)</f>
        <v>0</v>
      </c>
      <c r="BL134" s="19" t="s">
        <v>149</v>
      </c>
      <c r="BM134" s="183" t="s">
        <v>1241</v>
      </c>
    </row>
    <row r="135" s="2" customFormat="1" ht="24.15" customHeight="1">
      <c r="A135" s="38"/>
      <c r="B135" s="171"/>
      <c r="C135" s="172" t="s">
        <v>386</v>
      </c>
      <c r="D135" s="172" t="s">
        <v>132</v>
      </c>
      <c r="E135" s="173" t="s">
        <v>1242</v>
      </c>
      <c r="F135" s="174" t="s">
        <v>1243</v>
      </c>
      <c r="G135" s="175" t="s">
        <v>1022</v>
      </c>
      <c r="H135" s="176">
        <v>1</v>
      </c>
      <c r="I135" s="177"/>
      <c r="J135" s="178">
        <f>ROUND(I135*H135,2)</f>
        <v>0</v>
      </c>
      <c r="K135" s="174" t="s">
        <v>1</v>
      </c>
      <c r="L135" s="39"/>
      <c r="M135" s="179" t="s">
        <v>1</v>
      </c>
      <c r="N135" s="180" t="s">
        <v>40</v>
      </c>
      <c r="O135" s="77"/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83" t="s">
        <v>149</v>
      </c>
      <c r="AT135" s="183" t="s">
        <v>132</v>
      </c>
      <c r="AU135" s="183" t="s">
        <v>83</v>
      </c>
      <c r="AY135" s="19" t="s">
        <v>129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9" t="s">
        <v>83</v>
      </c>
      <c r="BK135" s="184">
        <f>ROUND(I135*H135,2)</f>
        <v>0</v>
      </c>
      <c r="BL135" s="19" t="s">
        <v>149</v>
      </c>
      <c r="BM135" s="183" t="s">
        <v>1244</v>
      </c>
    </row>
    <row r="136" s="2" customFormat="1" ht="16.5" customHeight="1">
      <c r="A136" s="38"/>
      <c r="B136" s="171"/>
      <c r="C136" s="172" t="s">
        <v>391</v>
      </c>
      <c r="D136" s="172" t="s">
        <v>132</v>
      </c>
      <c r="E136" s="173" t="s">
        <v>1245</v>
      </c>
      <c r="F136" s="174" t="s">
        <v>1246</v>
      </c>
      <c r="G136" s="175" t="s">
        <v>1022</v>
      </c>
      <c r="H136" s="176">
        <v>1</v>
      </c>
      <c r="I136" s="177"/>
      <c r="J136" s="178">
        <f>ROUND(I136*H136,2)</f>
        <v>0</v>
      </c>
      <c r="K136" s="174" t="s">
        <v>1</v>
      </c>
      <c r="L136" s="39"/>
      <c r="M136" s="179" t="s">
        <v>1</v>
      </c>
      <c r="N136" s="180" t="s">
        <v>40</v>
      </c>
      <c r="O136" s="77"/>
      <c r="P136" s="181">
        <f>O136*H136</f>
        <v>0</v>
      </c>
      <c r="Q136" s="181">
        <v>0</v>
      </c>
      <c r="R136" s="181">
        <f>Q136*H136</f>
        <v>0</v>
      </c>
      <c r="S136" s="181">
        <v>0</v>
      </c>
      <c r="T136" s="18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83" t="s">
        <v>149</v>
      </c>
      <c r="AT136" s="183" t="s">
        <v>132</v>
      </c>
      <c r="AU136" s="183" t="s">
        <v>83</v>
      </c>
      <c r="AY136" s="19" t="s">
        <v>129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9" t="s">
        <v>83</v>
      </c>
      <c r="BK136" s="184">
        <f>ROUND(I136*H136,2)</f>
        <v>0</v>
      </c>
      <c r="BL136" s="19" t="s">
        <v>149</v>
      </c>
      <c r="BM136" s="183" t="s">
        <v>1247</v>
      </c>
    </row>
    <row r="137" s="2" customFormat="1" ht="16.5" customHeight="1">
      <c r="A137" s="38"/>
      <c r="B137" s="171"/>
      <c r="C137" s="172" t="s">
        <v>370</v>
      </c>
      <c r="D137" s="172" t="s">
        <v>132</v>
      </c>
      <c r="E137" s="173" t="s">
        <v>1095</v>
      </c>
      <c r="F137" s="174" t="s">
        <v>1248</v>
      </c>
      <c r="G137" s="175" t="s">
        <v>175</v>
      </c>
      <c r="H137" s="176">
        <v>30</v>
      </c>
      <c r="I137" s="177"/>
      <c r="J137" s="178">
        <f>ROUND(I137*H137,2)</f>
        <v>0</v>
      </c>
      <c r="K137" s="174" t="s">
        <v>1</v>
      </c>
      <c r="L137" s="39"/>
      <c r="M137" s="179" t="s">
        <v>1</v>
      </c>
      <c r="N137" s="180" t="s">
        <v>40</v>
      </c>
      <c r="O137" s="77"/>
      <c r="P137" s="181">
        <f>O137*H137</f>
        <v>0</v>
      </c>
      <c r="Q137" s="181">
        <v>0</v>
      </c>
      <c r="R137" s="181">
        <f>Q137*H137</f>
        <v>0</v>
      </c>
      <c r="S137" s="181">
        <v>0</v>
      </c>
      <c r="T137" s="18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83" t="s">
        <v>149</v>
      </c>
      <c r="AT137" s="183" t="s">
        <v>132</v>
      </c>
      <c r="AU137" s="183" t="s">
        <v>83</v>
      </c>
      <c r="AY137" s="19" t="s">
        <v>129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9" t="s">
        <v>83</v>
      </c>
      <c r="BK137" s="184">
        <f>ROUND(I137*H137,2)</f>
        <v>0</v>
      </c>
      <c r="BL137" s="19" t="s">
        <v>149</v>
      </c>
      <c r="BM137" s="183" t="s">
        <v>1249</v>
      </c>
    </row>
    <row r="138" s="2" customFormat="1" ht="16.5" customHeight="1">
      <c r="A138" s="38"/>
      <c r="B138" s="171"/>
      <c r="C138" s="172" t="s">
        <v>365</v>
      </c>
      <c r="D138" s="172" t="s">
        <v>132</v>
      </c>
      <c r="E138" s="173" t="s">
        <v>1098</v>
      </c>
      <c r="F138" s="174" t="s">
        <v>1099</v>
      </c>
      <c r="G138" s="175" t="s">
        <v>175</v>
      </c>
      <c r="H138" s="176">
        <v>28</v>
      </c>
      <c r="I138" s="177"/>
      <c r="J138" s="178">
        <f>ROUND(I138*H138,2)</f>
        <v>0</v>
      </c>
      <c r="K138" s="174" t="s">
        <v>1</v>
      </c>
      <c r="L138" s="39"/>
      <c r="M138" s="179" t="s">
        <v>1</v>
      </c>
      <c r="N138" s="180" t="s">
        <v>40</v>
      </c>
      <c r="O138" s="77"/>
      <c r="P138" s="181">
        <f>O138*H138</f>
        <v>0</v>
      </c>
      <c r="Q138" s="181">
        <v>0</v>
      </c>
      <c r="R138" s="181">
        <f>Q138*H138</f>
        <v>0</v>
      </c>
      <c r="S138" s="181">
        <v>0</v>
      </c>
      <c r="T138" s="18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83" t="s">
        <v>149</v>
      </c>
      <c r="AT138" s="183" t="s">
        <v>132</v>
      </c>
      <c r="AU138" s="183" t="s">
        <v>83</v>
      </c>
      <c r="AY138" s="19" t="s">
        <v>129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9" t="s">
        <v>83</v>
      </c>
      <c r="BK138" s="184">
        <f>ROUND(I138*H138,2)</f>
        <v>0</v>
      </c>
      <c r="BL138" s="19" t="s">
        <v>149</v>
      </c>
      <c r="BM138" s="183" t="s">
        <v>1250</v>
      </c>
    </row>
    <row r="139" s="2" customFormat="1" ht="21.75" customHeight="1">
      <c r="A139" s="38"/>
      <c r="B139" s="171"/>
      <c r="C139" s="172" t="s">
        <v>83</v>
      </c>
      <c r="D139" s="172" t="s">
        <v>132</v>
      </c>
      <c r="E139" s="173" t="s">
        <v>1101</v>
      </c>
      <c r="F139" s="174" t="s">
        <v>1251</v>
      </c>
      <c r="G139" s="175" t="s">
        <v>175</v>
      </c>
      <c r="H139" s="176">
        <v>3</v>
      </c>
      <c r="I139" s="177"/>
      <c r="J139" s="178">
        <f>ROUND(I139*H139,2)</f>
        <v>0</v>
      </c>
      <c r="K139" s="174" t="s">
        <v>1</v>
      </c>
      <c r="L139" s="39"/>
      <c r="M139" s="179" t="s">
        <v>1</v>
      </c>
      <c r="N139" s="180" t="s">
        <v>40</v>
      </c>
      <c r="O139" s="77"/>
      <c r="P139" s="181">
        <f>O139*H139</f>
        <v>0</v>
      </c>
      <c r="Q139" s="181">
        <v>0</v>
      </c>
      <c r="R139" s="181">
        <f>Q139*H139</f>
        <v>0</v>
      </c>
      <c r="S139" s="181">
        <v>0</v>
      </c>
      <c r="T139" s="18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83" t="s">
        <v>149</v>
      </c>
      <c r="AT139" s="183" t="s">
        <v>132</v>
      </c>
      <c r="AU139" s="183" t="s">
        <v>83</v>
      </c>
      <c r="AY139" s="19" t="s">
        <v>129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9" t="s">
        <v>83</v>
      </c>
      <c r="BK139" s="184">
        <f>ROUND(I139*H139,2)</f>
        <v>0</v>
      </c>
      <c r="BL139" s="19" t="s">
        <v>149</v>
      </c>
      <c r="BM139" s="183" t="s">
        <v>1252</v>
      </c>
    </row>
    <row r="140" s="2" customFormat="1" ht="24.15" customHeight="1">
      <c r="A140" s="38"/>
      <c r="B140" s="171"/>
      <c r="C140" s="225" t="s">
        <v>85</v>
      </c>
      <c r="D140" s="225" t="s">
        <v>427</v>
      </c>
      <c r="E140" s="226" t="s">
        <v>1062</v>
      </c>
      <c r="F140" s="227" t="s">
        <v>1253</v>
      </c>
      <c r="G140" s="228" t="s">
        <v>175</v>
      </c>
      <c r="H140" s="229">
        <v>2</v>
      </c>
      <c r="I140" s="230"/>
      <c r="J140" s="231">
        <f>ROUND(I140*H140,2)</f>
        <v>0</v>
      </c>
      <c r="K140" s="227" t="s">
        <v>1</v>
      </c>
      <c r="L140" s="232"/>
      <c r="M140" s="233" t="s">
        <v>1</v>
      </c>
      <c r="N140" s="234" t="s">
        <v>40</v>
      </c>
      <c r="O140" s="77"/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83" t="s">
        <v>168</v>
      </c>
      <c r="AT140" s="183" t="s">
        <v>427</v>
      </c>
      <c r="AU140" s="183" t="s">
        <v>83</v>
      </c>
      <c r="AY140" s="19" t="s">
        <v>129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9" t="s">
        <v>83</v>
      </c>
      <c r="BK140" s="184">
        <f>ROUND(I140*H140,2)</f>
        <v>0</v>
      </c>
      <c r="BL140" s="19" t="s">
        <v>149</v>
      </c>
      <c r="BM140" s="183" t="s">
        <v>1254</v>
      </c>
    </row>
    <row r="141" s="2" customFormat="1" ht="24.15" customHeight="1">
      <c r="A141" s="38"/>
      <c r="B141" s="171"/>
      <c r="C141" s="172" t="s">
        <v>146</v>
      </c>
      <c r="D141" s="172" t="s">
        <v>132</v>
      </c>
      <c r="E141" s="173" t="s">
        <v>1104</v>
      </c>
      <c r="F141" s="174" t="s">
        <v>1255</v>
      </c>
      <c r="G141" s="175" t="s">
        <v>175</v>
      </c>
      <c r="H141" s="176">
        <v>2</v>
      </c>
      <c r="I141" s="177"/>
      <c r="J141" s="178">
        <f>ROUND(I141*H141,2)</f>
        <v>0</v>
      </c>
      <c r="K141" s="174" t="s">
        <v>1</v>
      </c>
      <c r="L141" s="39"/>
      <c r="M141" s="179" t="s">
        <v>1</v>
      </c>
      <c r="N141" s="180" t="s">
        <v>40</v>
      </c>
      <c r="O141" s="77"/>
      <c r="P141" s="181">
        <f>O141*H141</f>
        <v>0</v>
      </c>
      <c r="Q141" s="181">
        <v>0</v>
      </c>
      <c r="R141" s="181">
        <f>Q141*H141</f>
        <v>0</v>
      </c>
      <c r="S141" s="181">
        <v>0</v>
      </c>
      <c r="T141" s="18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83" t="s">
        <v>149</v>
      </c>
      <c r="AT141" s="183" t="s">
        <v>132</v>
      </c>
      <c r="AU141" s="183" t="s">
        <v>83</v>
      </c>
      <c r="AY141" s="19" t="s">
        <v>129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9" t="s">
        <v>83</v>
      </c>
      <c r="BK141" s="184">
        <f>ROUND(I141*H141,2)</f>
        <v>0</v>
      </c>
      <c r="BL141" s="19" t="s">
        <v>149</v>
      </c>
      <c r="BM141" s="183" t="s">
        <v>1256</v>
      </c>
    </row>
    <row r="142" s="2" customFormat="1" ht="24.15" customHeight="1">
      <c r="A142" s="38"/>
      <c r="B142" s="171"/>
      <c r="C142" s="225" t="s">
        <v>149</v>
      </c>
      <c r="D142" s="225" t="s">
        <v>427</v>
      </c>
      <c r="E142" s="226" t="s">
        <v>1257</v>
      </c>
      <c r="F142" s="227" t="s">
        <v>1258</v>
      </c>
      <c r="G142" s="228" t="s">
        <v>175</v>
      </c>
      <c r="H142" s="229">
        <v>1</v>
      </c>
      <c r="I142" s="230"/>
      <c r="J142" s="231">
        <f>ROUND(I142*H142,2)</f>
        <v>0</v>
      </c>
      <c r="K142" s="227" t="s">
        <v>1</v>
      </c>
      <c r="L142" s="232"/>
      <c r="M142" s="233" t="s">
        <v>1</v>
      </c>
      <c r="N142" s="234" t="s">
        <v>40</v>
      </c>
      <c r="O142" s="77"/>
      <c r="P142" s="181">
        <f>O142*H142</f>
        <v>0</v>
      </c>
      <c r="Q142" s="181">
        <v>0</v>
      </c>
      <c r="R142" s="181">
        <f>Q142*H142</f>
        <v>0</v>
      </c>
      <c r="S142" s="181">
        <v>0</v>
      </c>
      <c r="T142" s="182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83" t="s">
        <v>168</v>
      </c>
      <c r="AT142" s="183" t="s">
        <v>427</v>
      </c>
      <c r="AU142" s="183" t="s">
        <v>83</v>
      </c>
      <c r="AY142" s="19" t="s">
        <v>129</v>
      </c>
      <c r="BE142" s="184">
        <f>IF(N142="základní",J142,0)</f>
        <v>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9" t="s">
        <v>83</v>
      </c>
      <c r="BK142" s="184">
        <f>ROUND(I142*H142,2)</f>
        <v>0</v>
      </c>
      <c r="BL142" s="19" t="s">
        <v>149</v>
      </c>
      <c r="BM142" s="183" t="s">
        <v>1259</v>
      </c>
    </row>
    <row r="143" s="2" customFormat="1" ht="24.15" customHeight="1">
      <c r="A143" s="38"/>
      <c r="B143" s="171"/>
      <c r="C143" s="225" t="s">
        <v>128</v>
      </c>
      <c r="D143" s="225" t="s">
        <v>427</v>
      </c>
      <c r="E143" s="226" t="s">
        <v>1071</v>
      </c>
      <c r="F143" s="227" t="s">
        <v>1260</v>
      </c>
      <c r="G143" s="228" t="s">
        <v>175</v>
      </c>
      <c r="H143" s="229">
        <v>1</v>
      </c>
      <c r="I143" s="230"/>
      <c r="J143" s="231">
        <f>ROUND(I143*H143,2)</f>
        <v>0</v>
      </c>
      <c r="K143" s="227" t="s">
        <v>1</v>
      </c>
      <c r="L143" s="232"/>
      <c r="M143" s="233" t="s">
        <v>1</v>
      </c>
      <c r="N143" s="234" t="s">
        <v>40</v>
      </c>
      <c r="O143" s="77"/>
      <c r="P143" s="181">
        <f>O143*H143</f>
        <v>0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83" t="s">
        <v>168</v>
      </c>
      <c r="AT143" s="183" t="s">
        <v>427</v>
      </c>
      <c r="AU143" s="183" t="s">
        <v>83</v>
      </c>
      <c r="AY143" s="19" t="s">
        <v>129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9" t="s">
        <v>83</v>
      </c>
      <c r="BK143" s="184">
        <f>ROUND(I143*H143,2)</f>
        <v>0</v>
      </c>
      <c r="BL143" s="19" t="s">
        <v>149</v>
      </c>
      <c r="BM143" s="183" t="s">
        <v>1261</v>
      </c>
    </row>
    <row r="144" s="2" customFormat="1" ht="24.15" customHeight="1">
      <c r="A144" s="38"/>
      <c r="B144" s="171"/>
      <c r="C144" s="172" t="s">
        <v>158</v>
      </c>
      <c r="D144" s="172" t="s">
        <v>132</v>
      </c>
      <c r="E144" s="173" t="s">
        <v>1107</v>
      </c>
      <c r="F144" s="174" t="s">
        <v>1262</v>
      </c>
      <c r="G144" s="175" t="s">
        <v>175</v>
      </c>
      <c r="H144" s="176">
        <v>3</v>
      </c>
      <c r="I144" s="177"/>
      <c r="J144" s="178">
        <f>ROUND(I144*H144,2)</f>
        <v>0</v>
      </c>
      <c r="K144" s="174" t="s">
        <v>1</v>
      </c>
      <c r="L144" s="39"/>
      <c r="M144" s="179" t="s">
        <v>1</v>
      </c>
      <c r="N144" s="180" t="s">
        <v>40</v>
      </c>
      <c r="O144" s="77"/>
      <c r="P144" s="181">
        <f>O144*H144</f>
        <v>0</v>
      </c>
      <c r="Q144" s="181">
        <v>0</v>
      </c>
      <c r="R144" s="181">
        <f>Q144*H144</f>
        <v>0</v>
      </c>
      <c r="S144" s="181">
        <v>0</v>
      </c>
      <c r="T144" s="18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83" t="s">
        <v>149</v>
      </c>
      <c r="AT144" s="183" t="s">
        <v>132</v>
      </c>
      <c r="AU144" s="183" t="s">
        <v>83</v>
      </c>
      <c r="AY144" s="19" t="s">
        <v>129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9" t="s">
        <v>83</v>
      </c>
      <c r="BK144" s="184">
        <f>ROUND(I144*H144,2)</f>
        <v>0</v>
      </c>
      <c r="BL144" s="19" t="s">
        <v>149</v>
      </c>
      <c r="BM144" s="183" t="s">
        <v>1263</v>
      </c>
    </row>
    <row r="145" s="2" customFormat="1" ht="24.15" customHeight="1">
      <c r="A145" s="38"/>
      <c r="B145" s="171"/>
      <c r="C145" s="225" t="s">
        <v>164</v>
      </c>
      <c r="D145" s="225" t="s">
        <v>427</v>
      </c>
      <c r="E145" s="226" t="s">
        <v>1074</v>
      </c>
      <c r="F145" s="227" t="s">
        <v>1264</v>
      </c>
      <c r="G145" s="228" t="s">
        <v>175</v>
      </c>
      <c r="H145" s="229">
        <v>1</v>
      </c>
      <c r="I145" s="230"/>
      <c r="J145" s="231">
        <f>ROUND(I145*H145,2)</f>
        <v>0</v>
      </c>
      <c r="K145" s="227" t="s">
        <v>1</v>
      </c>
      <c r="L145" s="232"/>
      <c r="M145" s="233" t="s">
        <v>1</v>
      </c>
      <c r="N145" s="234" t="s">
        <v>40</v>
      </c>
      <c r="O145" s="77"/>
      <c r="P145" s="181">
        <f>O145*H145</f>
        <v>0</v>
      </c>
      <c r="Q145" s="181">
        <v>0</v>
      </c>
      <c r="R145" s="181">
        <f>Q145*H145</f>
        <v>0</v>
      </c>
      <c r="S145" s="181">
        <v>0</v>
      </c>
      <c r="T145" s="182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83" t="s">
        <v>168</v>
      </c>
      <c r="AT145" s="183" t="s">
        <v>427</v>
      </c>
      <c r="AU145" s="183" t="s">
        <v>83</v>
      </c>
      <c r="AY145" s="19" t="s">
        <v>129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9" t="s">
        <v>83</v>
      </c>
      <c r="BK145" s="184">
        <f>ROUND(I145*H145,2)</f>
        <v>0</v>
      </c>
      <c r="BL145" s="19" t="s">
        <v>149</v>
      </c>
      <c r="BM145" s="183" t="s">
        <v>1265</v>
      </c>
    </row>
    <row r="146" s="2" customFormat="1" ht="24.15" customHeight="1">
      <c r="A146" s="38"/>
      <c r="B146" s="171"/>
      <c r="C146" s="225" t="s">
        <v>168</v>
      </c>
      <c r="D146" s="225" t="s">
        <v>427</v>
      </c>
      <c r="E146" s="226" t="s">
        <v>1266</v>
      </c>
      <c r="F146" s="227" t="s">
        <v>1267</v>
      </c>
      <c r="G146" s="228" t="s">
        <v>175</v>
      </c>
      <c r="H146" s="229">
        <v>1</v>
      </c>
      <c r="I146" s="230"/>
      <c r="J146" s="231">
        <f>ROUND(I146*H146,2)</f>
        <v>0</v>
      </c>
      <c r="K146" s="227" t="s">
        <v>1</v>
      </c>
      <c r="L146" s="232"/>
      <c r="M146" s="233" t="s">
        <v>1</v>
      </c>
      <c r="N146" s="234" t="s">
        <v>40</v>
      </c>
      <c r="O146" s="77"/>
      <c r="P146" s="181">
        <f>O146*H146</f>
        <v>0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83" t="s">
        <v>168</v>
      </c>
      <c r="AT146" s="183" t="s">
        <v>427</v>
      </c>
      <c r="AU146" s="183" t="s">
        <v>83</v>
      </c>
      <c r="AY146" s="19" t="s">
        <v>129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9" t="s">
        <v>83</v>
      </c>
      <c r="BK146" s="184">
        <f>ROUND(I146*H146,2)</f>
        <v>0</v>
      </c>
      <c r="BL146" s="19" t="s">
        <v>149</v>
      </c>
      <c r="BM146" s="183" t="s">
        <v>1268</v>
      </c>
    </row>
    <row r="147" s="2" customFormat="1" ht="24.15" customHeight="1">
      <c r="A147" s="38"/>
      <c r="B147" s="171"/>
      <c r="C147" s="225" t="s">
        <v>172</v>
      </c>
      <c r="D147" s="225" t="s">
        <v>427</v>
      </c>
      <c r="E147" s="226" t="s">
        <v>1269</v>
      </c>
      <c r="F147" s="227" t="s">
        <v>1270</v>
      </c>
      <c r="G147" s="228" t="s">
        <v>175</v>
      </c>
      <c r="H147" s="229">
        <v>1</v>
      </c>
      <c r="I147" s="230"/>
      <c r="J147" s="231">
        <f>ROUND(I147*H147,2)</f>
        <v>0</v>
      </c>
      <c r="K147" s="227" t="s">
        <v>1</v>
      </c>
      <c r="L147" s="232"/>
      <c r="M147" s="233" t="s">
        <v>1</v>
      </c>
      <c r="N147" s="234" t="s">
        <v>40</v>
      </c>
      <c r="O147" s="77"/>
      <c r="P147" s="181">
        <f>O147*H147</f>
        <v>0</v>
      </c>
      <c r="Q147" s="181">
        <v>0</v>
      </c>
      <c r="R147" s="181">
        <f>Q147*H147</f>
        <v>0</v>
      </c>
      <c r="S147" s="181">
        <v>0</v>
      </c>
      <c r="T147" s="18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83" t="s">
        <v>168</v>
      </c>
      <c r="AT147" s="183" t="s">
        <v>427</v>
      </c>
      <c r="AU147" s="183" t="s">
        <v>83</v>
      </c>
      <c r="AY147" s="19" t="s">
        <v>129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9" t="s">
        <v>83</v>
      </c>
      <c r="BK147" s="184">
        <f>ROUND(I147*H147,2)</f>
        <v>0</v>
      </c>
      <c r="BL147" s="19" t="s">
        <v>149</v>
      </c>
      <c r="BM147" s="183" t="s">
        <v>1271</v>
      </c>
    </row>
    <row r="148" s="2" customFormat="1" ht="16.5" customHeight="1">
      <c r="A148" s="38"/>
      <c r="B148" s="171"/>
      <c r="C148" s="172" t="s">
        <v>254</v>
      </c>
      <c r="D148" s="172" t="s">
        <v>132</v>
      </c>
      <c r="E148" s="173" t="s">
        <v>1110</v>
      </c>
      <c r="F148" s="174" t="s">
        <v>1272</v>
      </c>
      <c r="G148" s="175" t="s">
        <v>175</v>
      </c>
      <c r="H148" s="176">
        <v>3</v>
      </c>
      <c r="I148" s="177"/>
      <c r="J148" s="178">
        <f>ROUND(I148*H148,2)</f>
        <v>0</v>
      </c>
      <c r="K148" s="174" t="s">
        <v>1</v>
      </c>
      <c r="L148" s="39"/>
      <c r="M148" s="179" t="s">
        <v>1</v>
      </c>
      <c r="N148" s="180" t="s">
        <v>40</v>
      </c>
      <c r="O148" s="77"/>
      <c r="P148" s="181">
        <f>O148*H148</f>
        <v>0</v>
      </c>
      <c r="Q148" s="181">
        <v>0</v>
      </c>
      <c r="R148" s="181">
        <f>Q148*H148</f>
        <v>0</v>
      </c>
      <c r="S148" s="181">
        <v>0</v>
      </c>
      <c r="T148" s="182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83" t="s">
        <v>149</v>
      </c>
      <c r="AT148" s="183" t="s">
        <v>132</v>
      </c>
      <c r="AU148" s="183" t="s">
        <v>83</v>
      </c>
      <c r="AY148" s="19" t="s">
        <v>129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9" t="s">
        <v>83</v>
      </c>
      <c r="BK148" s="184">
        <f>ROUND(I148*H148,2)</f>
        <v>0</v>
      </c>
      <c r="BL148" s="19" t="s">
        <v>149</v>
      </c>
      <c r="BM148" s="183" t="s">
        <v>1273</v>
      </c>
    </row>
    <row r="149" s="2" customFormat="1" ht="24.15" customHeight="1">
      <c r="A149" s="38"/>
      <c r="B149" s="171"/>
      <c r="C149" s="225" t="s">
        <v>263</v>
      </c>
      <c r="D149" s="225" t="s">
        <v>427</v>
      </c>
      <c r="E149" s="226" t="s">
        <v>1274</v>
      </c>
      <c r="F149" s="227" t="s">
        <v>1275</v>
      </c>
      <c r="G149" s="228" t="s">
        <v>175</v>
      </c>
      <c r="H149" s="229">
        <v>1</v>
      </c>
      <c r="I149" s="230"/>
      <c r="J149" s="231">
        <f>ROUND(I149*H149,2)</f>
        <v>0</v>
      </c>
      <c r="K149" s="227" t="s">
        <v>1</v>
      </c>
      <c r="L149" s="232"/>
      <c r="M149" s="233" t="s">
        <v>1</v>
      </c>
      <c r="N149" s="234" t="s">
        <v>40</v>
      </c>
      <c r="O149" s="77"/>
      <c r="P149" s="181">
        <f>O149*H149</f>
        <v>0</v>
      </c>
      <c r="Q149" s="181">
        <v>0</v>
      </c>
      <c r="R149" s="181">
        <f>Q149*H149</f>
        <v>0</v>
      </c>
      <c r="S149" s="181">
        <v>0</v>
      </c>
      <c r="T149" s="182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83" t="s">
        <v>168</v>
      </c>
      <c r="AT149" s="183" t="s">
        <v>427</v>
      </c>
      <c r="AU149" s="183" t="s">
        <v>83</v>
      </c>
      <c r="AY149" s="19" t="s">
        <v>129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9" t="s">
        <v>83</v>
      </c>
      <c r="BK149" s="184">
        <f>ROUND(I149*H149,2)</f>
        <v>0</v>
      </c>
      <c r="BL149" s="19" t="s">
        <v>149</v>
      </c>
      <c r="BM149" s="183" t="s">
        <v>1276</v>
      </c>
    </row>
    <row r="150" s="2" customFormat="1" ht="24.15" customHeight="1">
      <c r="A150" s="38"/>
      <c r="B150" s="171"/>
      <c r="C150" s="225" t="s">
        <v>8</v>
      </c>
      <c r="D150" s="225" t="s">
        <v>427</v>
      </c>
      <c r="E150" s="226" t="s">
        <v>1277</v>
      </c>
      <c r="F150" s="227" t="s">
        <v>1278</v>
      </c>
      <c r="G150" s="228" t="s">
        <v>175</v>
      </c>
      <c r="H150" s="229">
        <v>2</v>
      </c>
      <c r="I150" s="230"/>
      <c r="J150" s="231">
        <f>ROUND(I150*H150,2)</f>
        <v>0</v>
      </c>
      <c r="K150" s="227" t="s">
        <v>1</v>
      </c>
      <c r="L150" s="232"/>
      <c r="M150" s="233" t="s">
        <v>1</v>
      </c>
      <c r="N150" s="234" t="s">
        <v>40</v>
      </c>
      <c r="O150" s="77"/>
      <c r="P150" s="181">
        <f>O150*H150</f>
        <v>0</v>
      </c>
      <c r="Q150" s="181">
        <v>0</v>
      </c>
      <c r="R150" s="181">
        <f>Q150*H150</f>
        <v>0</v>
      </c>
      <c r="S150" s="181">
        <v>0</v>
      </c>
      <c r="T150" s="182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83" t="s">
        <v>168</v>
      </c>
      <c r="AT150" s="183" t="s">
        <v>427</v>
      </c>
      <c r="AU150" s="183" t="s">
        <v>83</v>
      </c>
      <c r="AY150" s="19" t="s">
        <v>129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9" t="s">
        <v>83</v>
      </c>
      <c r="BK150" s="184">
        <f>ROUND(I150*H150,2)</f>
        <v>0</v>
      </c>
      <c r="BL150" s="19" t="s">
        <v>149</v>
      </c>
      <c r="BM150" s="183" t="s">
        <v>1279</v>
      </c>
    </row>
    <row r="151" s="2" customFormat="1" ht="24.15" customHeight="1">
      <c r="A151" s="38"/>
      <c r="B151" s="171"/>
      <c r="C151" s="172" t="s">
        <v>291</v>
      </c>
      <c r="D151" s="172" t="s">
        <v>132</v>
      </c>
      <c r="E151" s="173" t="s">
        <v>1116</v>
      </c>
      <c r="F151" s="174" t="s">
        <v>1117</v>
      </c>
      <c r="G151" s="175" t="s">
        <v>286</v>
      </c>
      <c r="H151" s="176">
        <v>20</v>
      </c>
      <c r="I151" s="177"/>
      <c r="J151" s="178">
        <f>ROUND(I151*H151,2)</f>
        <v>0</v>
      </c>
      <c r="K151" s="174" t="s">
        <v>1</v>
      </c>
      <c r="L151" s="39"/>
      <c r="M151" s="179" t="s">
        <v>1</v>
      </c>
      <c r="N151" s="180" t="s">
        <v>40</v>
      </c>
      <c r="O151" s="77"/>
      <c r="P151" s="181">
        <f>O151*H151</f>
        <v>0</v>
      </c>
      <c r="Q151" s="181">
        <v>0</v>
      </c>
      <c r="R151" s="181">
        <f>Q151*H151</f>
        <v>0</v>
      </c>
      <c r="S151" s="181">
        <v>0</v>
      </c>
      <c r="T151" s="182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83" t="s">
        <v>149</v>
      </c>
      <c r="AT151" s="183" t="s">
        <v>132</v>
      </c>
      <c r="AU151" s="183" t="s">
        <v>83</v>
      </c>
      <c r="AY151" s="19" t="s">
        <v>129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19" t="s">
        <v>83</v>
      </c>
      <c r="BK151" s="184">
        <f>ROUND(I151*H151,2)</f>
        <v>0</v>
      </c>
      <c r="BL151" s="19" t="s">
        <v>149</v>
      </c>
      <c r="BM151" s="183" t="s">
        <v>1280</v>
      </c>
    </row>
    <row r="152" s="2" customFormat="1" ht="24.15" customHeight="1">
      <c r="A152" s="38"/>
      <c r="B152" s="171"/>
      <c r="C152" s="172" t="s">
        <v>300</v>
      </c>
      <c r="D152" s="172" t="s">
        <v>132</v>
      </c>
      <c r="E152" s="173" t="s">
        <v>1119</v>
      </c>
      <c r="F152" s="174" t="s">
        <v>1120</v>
      </c>
      <c r="G152" s="175" t="s">
        <v>175</v>
      </c>
      <c r="H152" s="176">
        <v>2</v>
      </c>
      <c r="I152" s="177"/>
      <c r="J152" s="178">
        <f>ROUND(I152*H152,2)</f>
        <v>0</v>
      </c>
      <c r="K152" s="174" t="s">
        <v>1</v>
      </c>
      <c r="L152" s="39"/>
      <c r="M152" s="179" t="s">
        <v>1</v>
      </c>
      <c r="N152" s="180" t="s">
        <v>40</v>
      </c>
      <c r="O152" s="77"/>
      <c r="P152" s="181">
        <f>O152*H152</f>
        <v>0</v>
      </c>
      <c r="Q152" s="181">
        <v>0</v>
      </c>
      <c r="R152" s="181">
        <f>Q152*H152</f>
        <v>0</v>
      </c>
      <c r="S152" s="181">
        <v>0</v>
      </c>
      <c r="T152" s="182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83" t="s">
        <v>149</v>
      </c>
      <c r="AT152" s="183" t="s">
        <v>132</v>
      </c>
      <c r="AU152" s="183" t="s">
        <v>83</v>
      </c>
      <c r="AY152" s="19" t="s">
        <v>129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9" t="s">
        <v>83</v>
      </c>
      <c r="BK152" s="184">
        <f>ROUND(I152*H152,2)</f>
        <v>0</v>
      </c>
      <c r="BL152" s="19" t="s">
        <v>149</v>
      </c>
      <c r="BM152" s="183" t="s">
        <v>1281</v>
      </c>
    </row>
    <row r="153" s="2" customFormat="1" ht="24.15" customHeight="1">
      <c r="A153" s="38"/>
      <c r="B153" s="171"/>
      <c r="C153" s="172" t="s">
        <v>306</v>
      </c>
      <c r="D153" s="172" t="s">
        <v>132</v>
      </c>
      <c r="E153" s="173" t="s">
        <v>1122</v>
      </c>
      <c r="F153" s="174" t="s">
        <v>1123</v>
      </c>
      <c r="G153" s="175" t="s">
        <v>175</v>
      </c>
      <c r="H153" s="176">
        <v>8</v>
      </c>
      <c r="I153" s="177"/>
      <c r="J153" s="178">
        <f>ROUND(I153*H153,2)</f>
        <v>0</v>
      </c>
      <c r="K153" s="174" t="s">
        <v>1</v>
      </c>
      <c r="L153" s="39"/>
      <c r="M153" s="179" t="s">
        <v>1</v>
      </c>
      <c r="N153" s="180" t="s">
        <v>40</v>
      </c>
      <c r="O153" s="77"/>
      <c r="P153" s="181">
        <f>O153*H153</f>
        <v>0</v>
      </c>
      <c r="Q153" s="181">
        <v>0</v>
      </c>
      <c r="R153" s="181">
        <f>Q153*H153</f>
        <v>0</v>
      </c>
      <c r="S153" s="181">
        <v>0</v>
      </c>
      <c r="T153" s="18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83" t="s">
        <v>149</v>
      </c>
      <c r="AT153" s="183" t="s">
        <v>132</v>
      </c>
      <c r="AU153" s="183" t="s">
        <v>83</v>
      </c>
      <c r="AY153" s="19" t="s">
        <v>129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9" t="s">
        <v>83</v>
      </c>
      <c r="BK153" s="184">
        <f>ROUND(I153*H153,2)</f>
        <v>0</v>
      </c>
      <c r="BL153" s="19" t="s">
        <v>149</v>
      </c>
      <c r="BM153" s="183" t="s">
        <v>1282</v>
      </c>
    </row>
    <row r="154" s="2" customFormat="1" ht="24.15" customHeight="1">
      <c r="A154" s="38"/>
      <c r="B154" s="171"/>
      <c r="C154" s="172" t="s">
        <v>283</v>
      </c>
      <c r="D154" s="172" t="s">
        <v>132</v>
      </c>
      <c r="E154" s="173" t="s">
        <v>1128</v>
      </c>
      <c r="F154" s="174" t="s">
        <v>1283</v>
      </c>
      <c r="G154" s="175" t="s">
        <v>286</v>
      </c>
      <c r="H154" s="176">
        <v>25</v>
      </c>
      <c r="I154" s="177"/>
      <c r="J154" s="178">
        <f>ROUND(I154*H154,2)</f>
        <v>0</v>
      </c>
      <c r="K154" s="174" t="s">
        <v>1</v>
      </c>
      <c r="L154" s="39"/>
      <c r="M154" s="179" t="s">
        <v>1</v>
      </c>
      <c r="N154" s="180" t="s">
        <v>40</v>
      </c>
      <c r="O154" s="77"/>
      <c r="P154" s="181">
        <f>O154*H154</f>
        <v>0</v>
      </c>
      <c r="Q154" s="181">
        <v>0</v>
      </c>
      <c r="R154" s="181">
        <f>Q154*H154</f>
        <v>0</v>
      </c>
      <c r="S154" s="181">
        <v>0</v>
      </c>
      <c r="T154" s="182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83" t="s">
        <v>149</v>
      </c>
      <c r="AT154" s="183" t="s">
        <v>132</v>
      </c>
      <c r="AU154" s="183" t="s">
        <v>83</v>
      </c>
      <c r="AY154" s="19" t="s">
        <v>129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9" t="s">
        <v>83</v>
      </c>
      <c r="BK154" s="184">
        <f>ROUND(I154*H154,2)</f>
        <v>0</v>
      </c>
      <c r="BL154" s="19" t="s">
        <v>149</v>
      </c>
      <c r="BM154" s="183" t="s">
        <v>1284</v>
      </c>
    </row>
    <row r="155" s="2" customFormat="1" ht="24.15" customHeight="1">
      <c r="A155" s="38"/>
      <c r="B155" s="171"/>
      <c r="C155" s="172" t="s">
        <v>275</v>
      </c>
      <c r="D155" s="172" t="s">
        <v>132</v>
      </c>
      <c r="E155" s="173" t="s">
        <v>1285</v>
      </c>
      <c r="F155" s="174" t="s">
        <v>1286</v>
      </c>
      <c r="G155" s="175" t="s">
        <v>286</v>
      </c>
      <c r="H155" s="176">
        <v>30</v>
      </c>
      <c r="I155" s="177"/>
      <c r="J155" s="178">
        <f>ROUND(I155*H155,2)</f>
        <v>0</v>
      </c>
      <c r="K155" s="174" t="s">
        <v>1</v>
      </c>
      <c r="L155" s="39"/>
      <c r="M155" s="179" t="s">
        <v>1</v>
      </c>
      <c r="N155" s="180" t="s">
        <v>40</v>
      </c>
      <c r="O155" s="77"/>
      <c r="P155" s="181">
        <f>O155*H155</f>
        <v>0</v>
      </c>
      <c r="Q155" s="181">
        <v>0</v>
      </c>
      <c r="R155" s="181">
        <f>Q155*H155</f>
        <v>0</v>
      </c>
      <c r="S155" s="181">
        <v>0</v>
      </c>
      <c r="T155" s="182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83" t="s">
        <v>149</v>
      </c>
      <c r="AT155" s="183" t="s">
        <v>132</v>
      </c>
      <c r="AU155" s="183" t="s">
        <v>83</v>
      </c>
      <c r="AY155" s="19" t="s">
        <v>129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9" t="s">
        <v>83</v>
      </c>
      <c r="BK155" s="184">
        <f>ROUND(I155*H155,2)</f>
        <v>0</v>
      </c>
      <c r="BL155" s="19" t="s">
        <v>149</v>
      </c>
      <c r="BM155" s="183" t="s">
        <v>1287</v>
      </c>
    </row>
    <row r="156" s="2" customFormat="1" ht="16.5" customHeight="1">
      <c r="A156" s="38"/>
      <c r="B156" s="171"/>
      <c r="C156" s="172" t="s">
        <v>343</v>
      </c>
      <c r="D156" s="172" t="s">
        <v>132</v>
      </c>
      <c r="E156" s="173" t="s">
        <v>1134</v>
      </c>
      <c r="F156" s="174" t="s">
        <v>1288</v>
      </c>
      <c r="G156" s="175" t="s">
        <v>286</v>
      </c>
      <c r="H156" s="176">
        <v>2</v>
      </c>
      <c r="I156" s="177"/>
      <c r="J156" s="178">
        <f>ROUND(I156*H156,2)</f>
        <v>0</v>
      </c>
      <c r="K156" s="174" t="s">
        <v>1</v>
      </c>
      <c r="L156" s="39"/>
      <c r="M156" s="179" t="s">
        <v>1</v>
      </c>
      <c r="N156" s="180" t="s">
        <v>40</v>
      </c>
      <c r="O156" s="77"/>
      <c r="P156" s="181">
        <f>O156*H156</f>
        <v>0</v>
      </c>
      <c r="Q156" s="181">
        <v>0</v>
      </c>
      <c r="R156" s="181">
        <f>Q156*H156</f>
        <v>0</v>
      </c>
      <c r="S156" s="181">
        <v>0</v>
      </c>
      <c r="T156" s="182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83" t="s">
        <v>149</v>
      </c>
      <c r="AT156" s="183" t="s">
        <v>132</v>
      </c>
      <c r="AU156" s="183" t="s">
        <v>83</v>
      </c>
      <c r="AY156" s="19" t="s">
        <v>129</v>
      </c>
      <c r="BE156" s="184">
        <f>IF(N156="základní",J156,0)</f>
        <v>0</v>
      </c>
      <c r="BF156" s="184">
        <f>IF(N156="snížená",J156,0)</f>
        <v>0</v>
      </c>
      <c r="BG156" s="184">
        <f>IF(N156="zákl. přenesená",J156,0)</f>
        <v>0</v>
      </c>
      <c r="BH156" s="184">
        <f>IF(N156="sníž. přenesená",J156,0)</f>
        <v>0</v>
      </c>
      <c r="BI156" s="184">
        <f>IF(N156="nulová",J156,0)</f>
        <v>0</v>
      </c>
      <c r="BJ156" s="19" t="s">
        <v>83</v>
      </c>
      <c r="BK156" s="184">
        <f>ROUND(I156*H156,2)</f>
        <v>0</v>
      </c>
      <c r="BL156" s="19" t="s">
        <v>149</v>
      </c>
      <c r="BM156" s="183" t="s">
        <v>1289</v>
      </c>
    </row>
    <row r="157" s="2" customFormat="1" ht="16.5" customHeight="1">
      <c r="A157" s="38"/>
      <c r="B157" s="171"/>
      <c r="C157" s="172" t="s">
        <v>311</v>
      </c>
      <c r="D157" s="172" t="s">
        <v>132</v>
      </c>
      <c r="E157" s="173" t="s">
        <v>1137</v>
      </c>
      <c r="F157" s="174" t="s">
        <v>1138</v>
      </c>
      <c r="G157" s="175" t="s">
        <v>175</v>
      </c>
      <c r="H157" s="176">
        <v>8</v>
      </c>
      <c r="I157" s="177"/>
      <c r="J157" s="178">
        <f>ROUND(I157*H157,2)</f>
        <v>0</v>
      </c>
      <c r="K157" s="174" t="s">
        <v>1</v>
      </c>
      <c r="L157" s="39"/>
      <c r="M157" s="179" t="s">
        <v>1</v>
      </c>
      <c r="N157" s="180" t="s">
        <v>40</v>
      </c>
      <c r="O157" s="77"/>
      <c r="P157" s="181">
        <f>O157*H157</f>
        <v>0</v>
      </c>
      <c r="Q157" s="181">
        <v>0</v>
      </c>
      <c r="R157" s="181">
        <f>Q157*H157</f>
        <v>0</v>
      </c>
      <c r="S157" s="181">
        <v>0</v>
      </c>
      <c r="T157" s="182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83" t="s">
        <v>149</v>
      </c>
      <c r="AT157" s="183" t="s">
        <v>132</v>
      </c>
      <c r="AU157" s="183" t="s">
        <v>83</v>
      </c>
      <c r="AY157" s="19" t="s">
        <v>129</v>
      </c>
      <c r="BE157" s="184">
        <f>IF(N157="základní",J157,0)</f>
        <v>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19" t="s">
        <v>83</v>
      </c>
      <c r="BK157" s="184">
        <f>ROUND(I157*H157,2)</f>
        <v>0</v>
      </c>
      <c r="BL157" s="19" t="s">
        <v>149</v>
      </c>
      <c r="BM157" s="183" t="s">
        <v>1290</v>
      </c>
    </row>
    <row r="158" s="2" customFormat="1" ht="21.75" customHeight="1">
      <c r="A158" s="38"/>
      <c r="B158" s="171"/>
      <c r="C158" s="172" t="s">
        <v>360</v>
      </c>
      <c r="D158" s="172" t="s">
        <v>132</v>
      </c>
      <c r="E158" s="173" t="s">
        <v>1140</v>
      </c>
      <c r="F158" s="174" t="s">
        <v>1141</v>
      </c>
      <c r="G158" s="175" t="s">
        <v>175</v>
      </c>
      <c r="H158" s="176">
        <v>4</v>
      </c>
      <c r="I158" s="177"/>
      <c r="J158" s="178">
        <f>ROUND(I158*H158,2)</f>
        <v>0</v>
      </c>
      <c r="K158" s="174" t="s">
        <v>1</v>
      </c>
      <c r="L158" s="39"/>
      <c r="M158" s="179" t="s">
        <v>1</v>
      </c>
      <c r="N158" s="180" t="s">
        <v>40</v>
      </c>
      <c r="O158" s="77"/>
      <c r="P158" s="181">
        <f>O158*H158</f>
        <v>0</v>
      </c>
      <c r="Q158" s="181">
        <v>0</v>
      </c>
      <c r="R158" s="181">
        <f>Q158*H158</f>
        <v>0</v>
      </c>
      <c r="S158" s="181">
        <v>0</v>
      </c>
      <c r="T158" s="182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83" t="s">
        <v>149</v>
      </c>
      <c r="AT158" s="183" t="s">
        <v>132</v>
      </c>
      <c r="AU158" s="183" t="s">
        <v>83</v>
      </c>
      <c r="AY158" s="19" t="s">
        <v>129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9" t="s">
        <v>83</v>
      </c>
      <c r="BK158" s="184">
        <f>ROUND(I158*H158,2)</f>
        <v>0</v>
      </c>
      <c r="BL158" s="19" t="s">
        <v>149</v>
      </c>
      <c r="BM158" s="183" t="s">
        <v>1291</v>
      </c>
    </row>
    <row r="159" s="2" customFormat="1" ht="16.5" customHeight="1">
      <c r="A159" s="38"/>
      <c r="B159" s="171"/>
      <c r="C159" s="172" t="s">
        <v>335</v>
      </c>
      <c r="D159" s="172" t="s">
        <v>132</v>
      </c>
      <c r="E159" s="173" t="s">
        <v>1143</v>
      </c>
      <c r="F159" s="174" t="s">
        <v>1144</v>
      </c>
      <c r="G159" s="175" t="s">
        <v>175</v>
      </c>
      <c r="H159" s="176">
        <v>2</v>
      </c>
      <c r="I159" s="177"/>
      <c r="J159" s="178">
        <f>ROUND(I159*H159,2)</f>
        <v>0</v>
      </c>
      <c r="K159" s="174" t="s">
        <v>1</v>
      </c>
      <c r="L159" s="39"/>
      <c r="M159" s="179" t="s">
        <v>1</v>
      </c>
      <c r="N159" s="180" t="s">
        <v>40</v>
      </c>
      <c r="O159" s="77"/>
      <c r="P159" s="181">
        <f>O159*H159</f>
        <v>0</v>
      </c>
      <c r="Q159" s="181">
        <v>0</v>
      </c>
      <c r="R159" s="181">
        <f>Q159*H159</f>
        <v>0</v>
      </c>
      <c r="S159" s="181">
        <v>0</v>
      </c>
      <c r="T159" s="182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83" t="s">
        <v>149</v>
      </c>
      <c r="AT159" s="183" t="s">
        <v>132</v>
      </c>
      <c r="AU159" s="183" t="s">
        <v>83</v>
      </c>
      <c r="AY159" s="19" t="s">
        <v>129</v>
      </c>
      <c r="BE159" s="184">
        <f>IF(N159="základní",J159,0)</f>
        <v>0</v>
      </c>
      <c r="BF159" s="184">
        <f>IF(N159="snížená",J159,0)</f>
        <v>0</v>
      </c>
      <c r="BG159" s="184">
        <f>IF(N159="zákl. přenesená",J159,0)</f>
        <v>0</v>
      </c>
      <c r="BH159" s="184">
        <f>IF(N159="sníž. přenesená",J159,0)</f>
        <v>0</v>
      </c>
      <c r="BI159" s="184">
        <f>IF(N159="nulová",J159,0)</f>
        <v>0</v>
      </c>
      <c r="BJ159" s="19" t="s">
        <v>83</v>
      </c>
      <c r="BK159" s="184">
        <f>ROUND(I159*H159,2)</f>
        <v>0</v>
      </c>
      <c r="BL159" s="19" t="s">
        <v>149</v>
      </c>
      <c r="BM159" s="183" t="s">
        <v>1292</v>
      </c>
    </row>
    <row r="160" s="2" customFormat="1" ht="16.5" customHeight="1">
      <c r="A160" s="38"/>
      <c r="B160" s="171"/>
      <c r="C160" s="172" t="s">
        <v>7</v>
      </c>
      <c r="D160" s="172" t="s">
        <v>132</v>
      </c>
      <c r="E160" s="173" t="s">
        <v>1146</v>
      </c>
      <c r="F160" s="174" t="s">
        <v>1293</v>
      </c>
      <c r="G160" s="175" t="s">
        <v>175</v>
      </c>
      <c r="H160" s="176">
        <v>2</v>
      </c>
      <c r="I160" s="177"/>
      <c r="J160" s="178">
        <f>ROUND(I160*H160,2)</f>
        <v>0</v>
      </c>
      <c r="K160" s="174" t="s">
        <v>1</v>
      </c>
      <c r="L160" s="39"/>
      <c r="M160" s="179" t="s">
        <v>1</v>
      </c>
      <c r="N160" s="180" t="s">
        <v>40</v>
      </c>
      <c r="O160" s="77"/>
      <c r="P160" s="181">
        <f>O160*H160</f>
        <v>0</v>
      </c>
      <c r="Q160" s="181">
        <v>0</v>
      </c>
      <c r="R160" s="181">
        <f>Q160*H160</f>
        <v>0</v>
      </c>
      <c r="S160" s="181">
        <v>0</v>
      </c>
      <c r="T160" s="182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83" t="s">
        <v>149</v>
      </c>
      <c r="AT160" s="183" t="s">
        <v>132</v>
      </c>
      <c r="AU160" s="183" t="s">
        <v>83</v>
      </c>
      <c r="AY160" s="19" t="s">
        <v>129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9" t="s">
        <v>83</v>
      </c>
      <c r="BK160" s="184">
        <f>ROUND(I160*H160,2)</f>
        <v>0</v>
      </c>
      <c r="BL160" s="19" t="s">
        <v>149</v>
      </c>
      <c r="BM160" s="183" t="s">
        <v>1294</v>
      </c>
    </row>
    <row r="161" s="12" customFormat="1" ht="25.92" customHeight="1">
      <c r="A161" s="12"/>
      <c r="B161" s="158"/>
      <c r="C161" s="12"/>
      <c r="D161" s="159" t="s">
        <v>74</v>
      </c>
      <c r="E161" s="160" t="s">
        <v>1152</v>
      </c>
      <c r="F161" s="160" t="s">
        <v>1153</v>
      </c>
      <c r="G161" s="12"/>
      <c r="H161" s="12"/>
      <c r="I161" s="161"/>
      <c r="J161" s="162">
        <f>BK161</f>
        <v>0</v>
      </c>
      <c r="K161" s="12"/>
      <c r="L161" s="158"/>
      <c r="M161" s="163"/>
      <c r="N161" s="164"/>
      <c r="O161" s="164"/>
      <c r="P161" s="165">
        <f>SUM(P162:P176)</f>
        <v>0</v>
      </c>
      <c r="Q161" s="164"/>
      <c r="R161" s="165">
        <f>SUM(R162:R176)</f>
        <v>0</v>
      </c>
      <c r="S161" s="164"/>
      <c r="T161" s="166">
        <f>SUM(T162:T176)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59" t="s">
        <v>83</v>
      </c>
      <c r="AT161" s="167" t="s">
        <v>74</v>
      </c>
      <c r="AU161" s="167" t="s">
        <v>75</v>
      </c>
      <c r="AY161" s="159" t="s">
        <v>129</v>
      </c>
      <c r="BK161" s="168">
        <f>SUM(BK162:BK176)</f>
        <v>0</v>
      </c>
    </row>
    <row r="162" s="2" customFormat="1" ht="16.5" customHeight="1">
      <c r="A162" s="38"/>
      <c r="B162" s="171"/>
      <c r="C162" s="172" t="s">
        <v>470</v>
      </c>
      <c r="D162" s="172" t="s">
        <v>132</v>
      </c>
      <c r="E162" s="173" t="s">
        <v>1157</v>
      </c>
      <c r="F162" s="174" t="s">
        <v>1295</v>
      </c>
      <c r="G162" s="175" t="s">
        <v>286</v>
      </c>
      <c r="H162" s="176">
        <v>25</v>
      </c>
      <c r="I162" s="177"/>
      <c r="J162" s="178">
        <f>ROUND(I162*H162,2)</f>
        <v>0</v>
      </c>
      <c r="K162" s="174" t="s">
        <v>1</v>
      </c>
      <c r="L162" s="39"/>
      <c r="M162" s="179" t="s">
        <v>1</v>
      </c>
      <c r="N162" s="180" t="s">
        <v>40</v>
      </c>
      <c r="O162" s="77"/>
      <c r="P162" s="181">
        <f>O162*H162</f>
        <v>0</v>
      </c>
      <c r="Q162" s="181">
        <v>0</v>
      </c>
      <c r="R162" s="181">
        <f>Q162*H162</f>
        <v>0</v>
      </c>
      <c r="S162" s="181">
        <v>0</v>
      </c>
      <c r="T162" s="182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83" t="s">
        <v>149</v>
      </c>
      <c r="AT162" s="183" t="s">
        <v>132</v>
      </c>
      <c r="AU162" s="183" t="s">
        <v>83</v>
      </c>
      <c r="AY162" s="19" t="s">
        <v>129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19" t="s">
        <v>83</v>
      </c>
      <c r="BK162" s="184">
        <f>ROUND(I162*H162,2)</f>
        <v>0</v>
      </c>
      <c r="BL162" s="19" t="s">
        <v>149</v>
      </c>
      <c r="BM162" s="183" t="s">
        <v>1296</v>
      </c>
    </row>
    <row r="163" s="2" customFormat="1" ht="24.15" customHeight="1">
      <c r="A163" s="38"/>
      <c r="B163" s="171"/>
      <c r="C163" s="172" t="s">
        <v>474</v>
      </c>
      <c r="D163" s="172" t="s">
        <v>132</v>
      </c>
      <c r="E163" s="173" t="s">
        <v>1297</v>
      </c>
      <c r="F163" s="174" t="s">
        <v>1298</v>
      </c>
      <c r="G163" s="175" t="s">
        <v>1299</v>
      </c>
      <c r="H163" s="176">
        <v>0.10000000000000001</v>
      </c>
      <c r="I163" s="177"/>
      <c r="J163" s="178">
        <f>ROUND(I163*H163,2)</f>
        <v>0</v>
      </c>
      <c r="K163" s="174" t="s">
        <v>1</v>
      </c>
      <c r="L163" s="39"/>
      <c r="M163" s="179" t="s">
        <v>1</v>
      </c>
      <c r="N163" s="180" t="s">
        <v>40</v>
      </c>
      <c r="O163" s="77"/>
      <c r="P163" s="181">
        <f>O163*H163</f>
        <v>0</v>
      </c>
      <c r="Q163" s="181">
        <v>0</v>
      </c>
      <c r="R163" s="181">
        <f>Q163*H163</f>
        <v>0</v>
      </c>
      <c r="S163" s="181">
        <v>0</v>
      </c>
      <c r="T163" s="182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83" t="s">
        <v>149</v>
      </c>
      <c r="AT163" s="183" t="s">
        <v>132</v>
      </c>
      <c r="AU163" s="183" t="s">
        <v>83</v>
      </c>
      <c r="AY163" s="19" t="s">
        <v>129</v>
      </c>
      <c r="BE163" s="184">
        <f>IF(N163="základní",J163,0)</f>
        <v>0</v>
      </c>
      <c r="BF163" s="184">
        <f>IF(N163="snížená",J163,0)</f>
        <v>0</v>
      </c>
      <c r="BG163" s="184">
        <f>IF(N163="zákl. přenesená",J163,0)</f>
        <v>0</v>
      </c>
      <c r="BH163" s="184">
        <f>IF(N163="sníž. přenesená",J163,0)</f>
        <v>0</v>
      </c>
      <c r="BI163" s="184">
        <f>IF(N163="nulová",J163,0)</f>
        <v>0</v>
      </c>
      <c r="BJ163" s="19" t="s">
        <v>83</v>
      </c>
      <c r="BK163" s="184">
        <f>ROUND(I163*H163,2)</f>
        <v>0</v>
      </c>
      <c r="BL163" s="19" t="s">
        <v>149</v>
      </c>
      <c r="BM163" s="183" t="s">
        <v>1300</v>
      </c>
    </row>
    <row r="164" s="2" customFormat="1" ht="16.5" customHeight="1">
      <c r="A164" s="38"/>
      <c r="B164" s="171"/>
      <c r="C164" s="172" t="s">
        <v>426</v>
      </c>
      <c r="D164" s="172" t="s">
        <v>132</v>
      </c>
      <c r="E164" s="173" t="s">
        <v>1163</v>
      </c>
      <c r="F164" s="174" t="s">
        <v>1301</v>
      </c>
      <c r="G164" s="175" t="s">
        <v>314</v>
      </c>
      <c r="H164" s="176">
        <v>3</v>
      </c>
      <c r="I164" s="177"/>
      <c r="J164" s="178">
        <f>ROUND(I164*H164,2)</f>
        <v>0</v>
      </c>
      <c r="K164" s="174" t="s">
        <v>1</v>
      </c>
      <c r="L164" s="39"/>
      <c r="M164" s="179" t="s">
        <v>1</v>
      </c>
      <c r="N164" s="180" t="s">
        <v>40</v>
      </c>
      <c r="O164" s="77"/>
      <c r="P164" s="181">
        <f>O164*H164</f>
        <v>0</v>
      </c>
      <c r="Q164" s="181">
        <v>0</v>
      </c>
      <c r="R164" s="181">
        <f>Q164*H164</f>
        <v>0</v>
      </c>
      <c r="S164" s="181">
        <v>0</v>
      </c>
      <c r="T164" s="182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83" t="s">
        <v>149</v>
      </c>
      <c r="AT164" s="183" t="s">
        <v>132</v>
      </c>
      <c r="AU164" s="183" t="s">
        <v>83</v>
      </c>
      <c r="AY164" s="19" t="s">
        <v>129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9" t="s">
        <v>83</v>
      </c>
      <c r="BK164" s="184">
        <f>ROUND(I164*H164,2)</f>
        <v>0</v>
      </c>
      <c r="BL164" s="19" t="s">
        <v>149</v>
      </c>
      <c r="BM164" s="183" t="s">
        <v>1302</v>
      </c>
    </row>
    <row r="165" s="2" customFormat="1" ht="16.5" customHeight="1">
      <c r="A165" s="38"/>
      <c r="B165" s="171"/>
      <c r="C165" s="172" t="s">
        <v>450</v>
      </c>
      <c r="D165" s="172" t="s">
        <v>132</v>
      </c>
      <c r="E165" s="173" t="s">
        <v>1166</v>
      </c>
      <c r="F165" s="174" t="s">
        <v>1167</v>
      </c>
      <c r="G165" s="175" t="s">
        <v>314</v>
      </c>
      <c r="H165" s="176">
        <v>1</v>
      </c>
      <c r="I165" s="177"/>
      <c r="J165" s="178">
        <f>ROUND(I165*H165,2)</f>
        <v>0</v>
      </c>
      <c r="K165" s="174" t="s">
        <v>1</v>
      </c>
      <c r="L165" s="39"/>
      <c r="M165" s="179" t="s">
        <v>1</v>
      </c>
      <c r="N165" s="180" t="s">
        <v>40</v>
      </c>
      <c r="O165" s="77"/>
      <c r="P165" s="181">
        <f>O165*H165</f>
        <v>0</v>
      </c>
      <c r="Q165" s="181">
        <v>0</v>
      </c>
      <c r="R165" s="181">
        <f>Q165*H165</f>
        <v>0</v>
      </c>
      <c r="S165" s="181">
        <v>0</v>
      </c>
      <c r="T165" s="182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83" t="s">
        <v>149</v>
      </c>
      <c r="AT165" s="183" t="s">
        <v>132</v>
      </c>
      <c r="AU165" s="183" t="s">
        <v>83</v>
      </c>
      <c r="AY165" s="19" t="s">
        <v>129</v>
      </c>
      <c r="BE165" s="184">
        <f>IF(N165="základní",J165,0)</f>
        <v>0</v>
      </c>
      <c r="BF165" s="184">
        <f>IF(N165="snížená",J165,0)</f>
        <v>0</v>
      </c>
      <c r="BG165" s="184">
        <f>IF(N165="zákl. přenesená",J165,0)</f>
        <v>0</v>
      </c>
      <c r="BH165" s="184">
        <f>IF(N165="sníž. přenesená",J165,0)</f>
        <v>0</v>
      </c>
      <c r="BI165" s="184">
        <f>IF(N165="nulová",J165,0)</f>
        <v>0</v>
      </c>
      <c r="BJ165" s="19" t="s">
        <v>83</v>
      </c>
      <c r="BK165" s="184">
        <f>ROUND(I165*H165,2)</f>
        <v>0</v>
      </c>
      <c r="BL165" s="19" t="s">
        <v>149</v>
      </c>
      <c r="BM165" s="183" t="s">
        <v>1303</v>
      </c>
    </row>
    <row r="166" s="2" customFormat="1" ht="24.15" customHeight="1">
      <c r="A166" s="38"/>
      <c r="B166" s="171"/>
      <c r="C166" s="172" t="s">
        <v>433</v>
      </c>
      <c r="D166" s="172" t="s">
        <v>132</v>
      </c>
      <c r="E166" s="173" t="s">
        <v>1304</v>
      </c>
      <c r="F166" s="174" t="s">
        <v>1305</v>
      </c>
      <c r="G166" s="175" t="s">
        <v>175</v>
      </c>
      <c r="H166" s="176">
        <v>2</v>
      </c>
      <c r="I166" s="177"/>
      <c r="J166" s="178">
        <f>ROUND(I166*H166,2)</f>
        <v>0</v>
      </c>
      <c r="K166" s="174" t="s">
        <v>1</v>
      </c>
      <c r="L166" s="39"/>
      <c r="M166" s="179" t="s">
        <v>1</v>
      </c>
      <c r="N166" s="180" t="s">
        <v>40</v>
      </c>
      <c r="O166" s="77"/>
      <c r="P166" s="181">
        <f>O166*H166</f>
        <v>0</v>
      </c>
      <c r="Q166" s="181">
        <v>0</v>
      </c>
      <c r="R166" s="181">
        <f>Q166*H166</f>
        <v>0</v>
      </c>
      <c r="S166" s="181">
        <v>0</v>
      </c>
      <c r="T166" s="182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83" t="s">
        <v>149</v>
      </c>
      <c r="AT166" s="183" t="s">
        <v>132</v>
      </c>
      <c r="AU166" s="183" t="s">
        <v>83</v>
      </c>
      <c r="AY166" s="19" t="s">
        <v>129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19" t="s">
        <v>83</v>
      </c>
      <c r="BK166" s="184">
        <f>ROUND(I166*H166,2)</f>
        <v>0</v>
      </c>
      <c r="BL166" s="19" t="s">
        <v>149</v>
      </c>
      <c r="BM166" s="183" t="s">
        <v>1306</v>
      </c>
    </row>
    <row r="167" s="2" customFormat="1" ht="24.15" customHeight="1">
      <c r="A167" s="38"/>
      <c r="B167" s="171"/>
      <c r="C167" s="172" t="s">
        <v>439</v>
      </c>
      <c r="D167" s="172" t="s">
        <v>132</v>
      </c>
      <c r="E167" s="173" t="s">
        <v>1172</v>
      </c>
      <c r="F167" s="174" t="s">
        <v>1173</v>
      </c>
      <c r="G167" s="175" t="s">
        <v>175</v>
      </c>
      <c r="H167" s="176">
        <v>2</v>
      </c>
      <c r="I167" s="177"/>
      <c r="J167" s="178">
        <f>ROUND(I167*H167,2)</f>
        <v>0</v>
      </c>
      <c r="K167" s="174" t="s">
        <v>1</v>
      </c>
      <c r="L167" s="39"/>
      <c r="M167" s="179" t="s">
        <v>1</v>
      </c>
      <c r="N167" s="180" t="s">
        <v>40</v>
      </c>
      <c r="O167" s="77"/>
      <c r="P167" s="181">
        <f>O167*H167</f>
        <v>0</v>
      </c>
      <c r="Q167" s="181">
        <v>0</v>
      </c>
      <c r="R167" s="181">
        <f>Q167*H167</f>
        <v>0</v>
      </c>
      <c r="S167" s="181">
        <v>0</v>
      </c>
      <c r="T167" s="182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83" t="s">
        <v>149</v>
      </c>
      <c r="AT167" s="183" t="s">
        <v>132</v>
      </c>
      <c r="AU167" s="183" t="s">
        <v>83</v>
      </c>
      <c r="AY167" s="19" t="s">
        <v>129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19" t="s">
        <v>83</v>
      </c>
      <c r="BK167" s="184">
        <f>ROUND(I167*H167,2)</f>
        <v>0</v>
      </c>
      <c r="BL167" s="19" t="s">
        <v>149</v>
      </c>
      <c r="BM167" s="183" t="s">
        <v>1307</v>
      </c>
    </row>
    <row r="168" s="2" customFormat="1" ht="21.75" customHeight="1">
      <c r="A168" s="38"/>
      <c r="B168" s="171"/>
      <c r="C168" s="172" t="s">
        <v>395</v>
      </c>
      <c r="D168" s="172" t="s">
        <v>132</v>
      </c>
      <c r="E168" s="173" t="s">
        <v>1308</v>
      </c>
      <c r="F168" s="174" t="s">
        <v>1309</v>
      </c>
      <c r="G168" s="175" t="s">
        <v>286</v>
      </c>
      <c r="H168" s="176">
        <v>10</v>
      </c>
      <c r="I168" s="177"/>
      <c r="J168" s="178">
        <f>ROUND(I168*H168,2)</f>
        <v>0</v>
      </c>
      <c r="K168" s="174" t="s">
        <v>1</v>
      </c>
      <c r="L168" s="39"/>
      <c r="M168" s="179" t="s">
        <v>1</v>
      </c>
      <c r="N168" s="180" t="s">
        <v>40</v>
      </c>
      <c r="O168" s="77"/>
      <c r="P168" s="181">
        <f>O168*H168</f>
        <v>0</v>
      </c>
      <c r="Q168" s="181">
        <v>0</v>
      </c>
      <c r="R168" s="181">
        <f>Q168*H168</f>
        <v>0</v>
      </c>
      <c r="S168" s="181">
        <v>0</v>
      </c>
      <c r="T168" s="182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83" t="s">
        <v>149</v>
      </c>
      <c r="AT168" s="183" t="s">
        <v>132</v>
      </c>
      <c r="AU168" s="183" t="s">
        <v>83</v>
      </c>
      <c r="AY168" s="19" t="s">
        <v>129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19" t="s">
        <v>83</v>
      </c>
      <c r="BK168" s="184">
        <f>ROUND(I168*H168,2)</f>
        <v>0</v>
      </c>
      <c r="BL168" s="19" t="s">
        <v>149</v>
      </c>
      <c r="BM168" s="183" t="s">
        <v>1310</v>
      </c>
    </row>
    <row r="169" s="2" customFormat="1" ht="21.75" customHeight="1">
      <c r="A169" s="38"/>
      <c r="B169" s="171"/>
      <c r="C169" s="172" t="s">
        <v>401</v>
      </c>
      <c r="D169" s="172" t="s">
        <v>132</v>
      </c>
      <c r="E169" s="173" t="s">
        <v>1178</v>
      </c>
      <c r="F169" s="174" t="s">
        <v>1179</v>
      </c>
      <c r="G169" s="175" t="s">
        <v>286</v>
      </c>
      <c r="H169" s="176">
        <v>10</v>
      </c>
      <c r="I169" s="177"/>
      <c r="J169" s="178">
        <f>ROUND(I169*H169,2)</f>
        <v>0</v>
      </c>
      <c r="K169" s="174" t="s">
        <v>1</v>
      </c>
      <c r="L169" s="39"/>
      <c r="M169" s="179" t="s">
        <v>1</v>
      </c>
      <c r="N169" s="180" t="s">
        <v>40</v>
      </c>
      <c r="O169" s="77"/>
      <c r="P169" s="181">
        <f>O169*H169</f>
        <v>0</v>
      </c>
      <c r="Q169" s="181">
        <v>0</v>
      </c>
      <c r="R169" s="181">
        <f>Q169*H169</f>
        <v>0</v>
      </c>
      <c r="S169" s="181">
        <v>0</v>
      </c>
      <c r="T169" s="182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183" t="s">
        <v>149</v>
      </c>
      <c r="AT169" s="183" t="s">
        <v>132</v>
      </c>
      <c r="AU169" s="183" t="s">
        <v>83</v>
      </c>
      <c r="AY169" s="19" t="s">
        <v>129</v>
      </c>
      <c r="BE169" s="184">
        <f>IF(N169="základní",J169,0)</f>
        <v>0</v>
      </c>
      <c r="BF169" s="184">
        <f>IF(N169="snížená",J169,0)</f>
        <v>0</v>
      </c>
      <c r="BG169" s="184">
        <f>IF(N169="zákl. přenesená",J169,0)</f>
        <v>0</v>
      </c>
      <c r="BH169" s="184">
        <f>IF(N169="sníž. přenesená",J169,0)</f>
        <v>0</v>
      </c>
      <c r="BI169" s="184">
        <f>IF(N169="nulová",J169,0)</f>
        <v>0</v>
      </c>
      <c r="BJ169" s="19" t="s">
        <v>83</v>
      </c>
      <c r="BK169" s="184">
        <f>ROUND(I169*H169,2)</f>
        <v>0</v>
      </c>
      <c r="BL169" s="19" t="s">
        <v>149</v>
      </c>
      <c r="BM169" s="183" t="s">
        <v>1311</v>
      </c>
    </row>
    <row r="170" s="2" customFormat="1" ht="24.15" customHeight="1">
      <c r="A170" s="38"/>
      <c r="B170" s="171"/>
      <c r="C170" s="172" t="s">
        <v>415</v>
      </c>
      <c r="D170" s="172" t="s">
        <v>132</v>
      </c>
      <c r="E170" s="173" t="s">
        <v>1181</v>
      </c>
      <c r="F170" s="174" t="s">
        <v>1182</v>
      </c>
      <c r="G170" s="175" t="s">
        <v>286</v>
      </c>
      <c r="H170" s="176">
        <v>20</v>
      </c>
      <c r="I170" s="177"/>
      <c r="J170" s="178">
        <f>ROUND(I170*H170,2)</f>
        <v>0</v>
      </c>
      <c r="K170" s="174" t="s">
        <v>1</v>
      </c>
      <c r="L170" s="39"/>
      <c r="M170" s="179" t="s">
        <v>1</v>
      </c>
      <c r="N170" s="180" t="s">
        <v>40</v>
      </c>
      <c r="O170" s="77"/>
      <c r="P170" s="181">
        <f>O170*H170</f>
        <v>0</v>
      </c>
      <c r="Q170" s="181">
        <v>0</v>
      </c>
      <c r="R170" s="181">
        <f>Q170*H170</f>
        <v>0</v>
      </c>
      <c r="S170" s="181">
        <v>0</v>
      </c>
      <c r="T170" s="182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83" t="s">
        <v>149</v>
      </c>
      <c r="AT170" s="183" t="s">
        <v>132</v>
      </c>
      <c r="AU170" s="183" t="s">
        <v>83</v>
      </c>
      <c r="AY170" s="19" t="s">
        <v>129</v>
      </c>
      <c r="BE170" s="184">
        <f>IF(N170="základní",J170,0)</f>
        <v>0</v>
      </c>
      <c r="BF170" s="184">
        <f>IF(N170="snížená",J170,0)</f>
        <v>0</v>
      </c>
      <c r="BG170" s="184">
        <f>IF(N170="zákl. přenesená",J170,0)</f>
        <v>0</v>
      </c>
      <c r="BH170" s="184">
        <f>IF(N170="sníž. přenesená",J170,0)</f>
        <v>0</v>
      </c>
      <c r="BI170" s="184">
        <f>IF(N170="nulová",J170,0)</f>
        <v>0</v>
      </c>
      <c r="BJ170" s="19" t="s">
        <v>83</v>
      </c>
      <c r="BK170" s="184">
        <f>ROUND(I170*H170,2)</f>
        <v>0</v>
      </c>
      <c r="BL170" s="19" t="s">
        <v>149</v>
      </c>
      <c r="BM170" s="183" t="s">
        <v>1312</v>
      </c>
    </row>
    <row r="171" s="2" customFormat="1" ht="16.5" customHeight="1">
      <c r="A171" s="38"/>
      <c r="B171" s="171"/>
      <c r="C171" s="172" t="s">
        <v>420</v>
      </c>
      <c r="D171" s="172" t="s">
        <v>132</v>
      </c>
      <c r="E171" s="173" t="s">
        <v>1184</v>
      </c>
      <c r="F171" s="174" t="s">
        <v>1185</v>
      </c>
      <c r="G171" s="175" t="s">
        <v>286</v>
      </c>
      <c r="H171" s="176">
        <v>25</v>
      </c>
      <c r="I171" s="177"/>
      <c r="J171" s="178">
        <f>ROUND(I171*H171,2)</f>
        <v>0</v>
      </c>
      <c r="K171" s="174" t="s">
        <v>1</v>
      </c>
      <c r="L171" s="39"/>
      <c r="M171" s="179" t="s">
        <v>1</v>
      </c>
      <c r="N171" s="180" t="s">
        <v>40</v>
      </c>
      <c r="O171" s="77"/>
      <c r="P171" s="181">
        <f>O171*H171</f>
        <v>0</v>
      </c>
      <c r="Q171" s="181">
        <v>0</v>
      </c>
      <c r="R171" s="181">
        <f>Q171*H171</f>
        <v>0</v>
      </c>
      <c r="S171" s="181">
        <v>0</v>
      </c>
      <c r="T171" s="182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83" t="s">
        <v>149</v>
      </c>
      <c r="AT171" s="183" t="s">
        <v>132</v>
      </c>
      <c r="AU171" s="183" t="s">
        <v>83</v>
      </c>
      <c r="AY171" s="19" t="s">
        <v>129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19" t="s">
        <v>83</v>
      </c>
      <c r="BK171" s="184">
        <f>ROUND(I171*H171,2)</f>
        <v>0</v>
      </c>
      <c r="BL171" s="19" t="s">
        <v>149</v>
      </c>
      <c r="BM171" s="183" t="s">
        <v>1313</v>
      </c>
    </row>
    <row r="172" s="2" customFormat="1" ht="21.75" customHeight="1">
      <c r="A172" s="38"/>
      <c r="B172" s="171"/>
      <c r="C172" s="172" t="s">
        <v>405</v>
      </c>
      <c r="D172" s="172" t="s">
        <v>132</v>
      </c>
      <c r="E172" s="173" t="s">
        <v>1187</v>
      </c>
      <c r="F172" s="174" t="s">
        <v>1188</v>
      </c>
      <c r="G172" s="175" t="s">
        <v>286</v>
      </c>
      <c r="H172" s="176">
        <v>20</v>
      </c>
      <c r="I172" s="177"/>
      <c r="J172" s="178">
        <f>ROUND(I172*H172,2)</f>
        <v>0</v>
      </c>
      <c r="K172" s="174" t="s">
        <v>1</v>
      </c>
      <c r="L172" s="39"/>
      <c r="M172" s="179" t="s">
        <v>1</v>
      </c>
      <c r="N172" s="180" t="s">
        <v>40</v>
      </c>
      <c r="O172" s="77"/>
      <c r="P172" s="181">
        <f>O172*H172</f>
        <v>0</v>
      </c>
      <c r="Q172" s="181">
        <v>0</v>
      </c>
      <c r="R172" s="181">
        <f>Q172*H172</f>
        <v>0</v>
      </c>
      <c r="S172" s="181">
        <v>0</v>
      </c>
      <c r="T172" s="182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83" t="s">
        <v>149</v>
      </c>
      <c r="AT172" s="183" t="s">
        <v>132</v>
      </c>
      <c r="AU172" s="183" t="s">
        <v>83</v>
      </c>
      <c r="AY172" s="19" t="s">
        <v>129</v>
      </c>
      <c r="BE172" s="184">
        <f>IF(N172="základní",J172,0)</f>
        <v>0</v>
      </c>
      <c r="BF172" s="184">
        <f>IF(N172="snížená",J172,0)</f>
        <v>0</v>
      </c>
      <c r="BG172" s="184">
        <f>IF(N172="zákl. přenesená",J172,0)</f>
        <v>0</v>
      </c>
      <c r="BH172" s="184">
        <f>IF(N172="sníž. přenesená",J172,0)</f>
        <v>0</v>
      </c>
      <c r="BI172" s="184">
        <f>IF(N172="nulová",J172,0)</f>
        <v>0</v>
      </c>
      <c r="BJ172" s="19" t="s">
        <v>83</v>
      </c>
      <c r="BK172" s="184">
        <f>ROUND(I172*H172,2)</f>
        <v>0</v>
      </c>
      <c r="BL172" s="19" t="s">
        <v>149</v>
      </c>
      <c r="BM172" s="183" t="s">
        <v>1314</v>
      </c>
    </row>
    <row r="173" s="2" customFormat="1" ht="16.5" customHeight="1">
      <c r="A173" s="38"/>
      <c r="B173" s="171"/>
      <c r="C173" s="225" t="s">
        <v>410</v>
      </c>
      <c r="D173" s="225" t="s">
        <v>427</v>
      </c>
      <c r="E173" s="226" t="s">
        <v>1315</v>
      </c>
      <c r="F173" s="227" t="s">
        <v>1316</v>
      </c>
      <c r="G173" s="228" t="s">
        <v>1317</v>
      </c>
      <c r="H173" s="229">
        <v>2</v>
      </c>
      <c r="I173" s="230"/>
      <c r="J173" s="231">
        <f>ROUND(I173*H173,2)</f>
        <v>0</v>
      </c>
      <c r="K173" s="227" t="s">
        <v>1</v>
      </c>
      <c r="L173" s="232"/>
      <c r="M173" s="233" t="s">
        <v>1</v>
      </c>
      <c r="N173" s="234" t="s">
        <v>40</v>
      </c>
      <c r="O173" s="77"/>
      <c r="P173" s="181">
        <f>O173*H173</f>
        <v>0</v>
      </c>
      <c r="Q173" s="181">
        <v>0</v>
      </c>
      <c r="R173" s="181">
        <f>Q173*H173</f>
        <v>0</v>
      </c>
      <c r="S173" s="181">
        <v>0</v>
      </c>
      <c r="T173" s="182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83" t="s">
        <v>168</v>
      </c>
      <c r="AT173" s="183" t="s">
        <v>427</v>
      </c>
      <c r="AU173" s="183" t="s">
        <v>83</v>
      </c>
      <c r="AY173" s="19" t="s">
        <v>129</v>
      </c>
      <c r="BE173" s="184">
        <f>IF(N173="základní",J173,0)</f>
        <v>0</v>
      </c>
      <c r="BF173" s="184">
        <f>IF(N173="snížená",J173,0)</f>
        <v>0</v>
      </c>
      <c r="BG173" s="184">
        <f>IF(N173="zákl. přenesená",J173,0)</f>
        <v>0</v>
      </c>
      <c r="BH173" s="184">
        <f>IF(N173="sníž. přenesená",J173,0)</f>
        <v>0</v>
      </c>
      <c r="BI173" s="184">
        <f>IF(N173="nulová",J173,0)</f>
        <v>0</v>
      </c>
      <c r="BJ173" s="19" t="s">
        <v>83</v>
      </c>
      <c r="BK173" s="184">
        <f>ROUND(I173*H173,2)</f>
        <v>0</v>
      </c>
      <c r="BL173" s="19" t="s">
        <v>149</v>
      </c>
      <c r="BM173" s="183" t="s">
        <v>1318</v>
      </c>
    </row>
    <row r="174" s="2" customFormat="1" ht="21.75" customHeight="1">
      <c r="A174" s="38"/>
      <c r="B174" s="171"/>
      <c r="C174" s="172" t="s">
        <v>445</v>
      </c>
      <c r="D174" s="172" t="s">
        <v>132</v>
      </c>
      <c r="E174" s="173" t="s">
        <v>1190</v>
      </c>
      <c r="F174" s="174" t="s">
        <v>1191</v>
      </c>
      <c r="G174" s="175" t="s">
        <v>314</v>
      </c>
      <c r="H174" s="176">
        <v>3</v>
      </c>
      <c r="I174" s="177"/>
      <c r="J174" s="178">
        <f>ROUND(I174*H174,2)</f>
        <v>0</v>
      </c>
      <c r="K174" s="174" t="s">
        <v>1</v>
      </c>
      <c r="L174" s="39"/>
      <c r="M174" s="179" t="s">
        <v>1</v>
      </c>
      <c r="N174" s="180" t="s">
        <v>40</v>
      </c>
      <c r="O174" s="77"/>
      <c r="P174" s="181">
        <f>O174*H174</f>
        <v>0</v>
      </c>
      <c r="Q174" s="181">
        <v>0</v>
      </c>
      <c r="R174" s="181">
        <f>Q174*H174</f>
        <v>0</v>
      </c>
      <c r="S174" s="181">
        <v>0</v>
      </c>
      <c r="T174" s="182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183" t="s">
        <v>149</v>
      </c>
      <c r="AT174" s="183" t="s">
        <v>132</v>
      </c>
      <c r="AU174" s="183" t="s">
        <v>83</v>
      </c>
      <c r="AY174" s="19" t="s">
        <v>129</v>
      </c>
      <c r="BE174" s="184">
        <f>IF(N174="základní",J174,0)</f>
        <v>0</v>
      </c>
      <c r="BF174" s="184">
        <f>IF(N174="snížená",J174,0)</f>
        <v>0</v>
      </c>
      <c r="BG174" s="184">
        <f>IF(N174="zákl. přenesená",J174,0)</f>
        <v>0</v>
      </c>
      <c r="BH174" s="184">
        <f>IF(N174="sníž. přenesená",J174,0)</f>
        <v>0</v>
      </c>
      <c r="BI174" s="184">
        <f>IF(N174="nulová",J174,0)</f>
        <v>0</v>
      </c>
      <c r="BJ174" s="19" t="s">
        <v>83</v>
      </c>
      <c r="BK174" s="184">
        <f>ROUND(I174*H174,2)</f>
        <v>0</v>
      </c>
      <c r="BL174" s="19" t="s">
        <v>149</v>
      </c>
      <c r="BM174" s="183" t="s">
        <v>1319</v>
      </c>
    </row>
    <row r="175" s="2" customFormat="1" ht="21.75" customHeight="1">
      <c r="A175" s="38"/>
      <c r="B175" s="171"/>
      <c r="C175" s="172" t="s">
        <v>458</v>
      </c>
      <c r="D175" s="172" t="s">
        <v>132</v>
      </c>
      <c r="E175" s="173" t="s">
        <v>1320</v>
      </c>
      <c r="F175" s="174" t="s">
        <v>1321</v>
      </c>
      <c r="G175" s="175" t="s">
        <v>398</v>
      </c>
      <c r="H175" s="176">
        <v>1.5</v>
      </c>
      <c r="I175" s="177"/>
      <c r="J175" s="178">
        <f>ROUND(I175*H175,2)</f>
        <v>0</v>
      </c>
      <c r="K175" s="174" t="s">
        <v>1</v>
      </c>
      <c r="L175" s="39"/>
      <c r="M175" s="179" t="s">
        <v>1</v>
      </c>
      <c r="N175" s="180" t="s">
        <v>40</v>
      </c>
      <c r="O175" s="77"/>
      <c r="P175" s="181">
        <f>O175*H175</f>
        <v>0</v>
      </c>
      <c r="Q175" s="181">
        <v>0</v>
      </c>
      <c r="R175" s="181">
        <f>Q175*H175</f>
        <v>0</v>
      </c>
      <c r="S175" s="181">
        <v>0</v>
      </c>
      <c r="T175" s="182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83" t="s">
        <v>149</v>
      </c>
      <c r="AT175" s="183" t="s">
        <v>132</v>
      </c>
      <c r="AU175" s="183" t="s">
        <v>83</v>
      </c>
      <c r="AY175" s="19" t="s">
        <v>129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19" t="s">
        <v>83</v>
      </c>
      <c r="BK175" s="184">
        <f>ROUND(I175*H175,2)</f>
        <v>0</v>
      </c>
      <c r="BL175" s="19" t="s">
        <v>149</v>
      </c>
      <c r="BM175" s="183" t="s">
        <v>1322</v>
      </c>
    </row>
    <row r="176" s="2" customFormat="1" ht="16.5" customHeight="1">
      <c r="A176" s="38"/>
      <c r="B176" s="171"/>
      <c r="C176" s="225" t="s">
        <v>464</v>
      </c>
      <c r="D176" s="225" t="s">
        <v>427</v>
      </c>
      <c r="E176" s="226" t="s">
        <v>1160</v>
      </c>
      <c r="F176" s="227" t="s">
        <v>1323</v>
      </c>
      <c r="G176" s="228" t="s">
        <v>286</v>
      </c>
      <c r="H176" s="229">
        <v>25</v>
      </c>
      <c r="I176" s="230"/>
      <c r="J176" s="231">
        <f>ROUND(I176*H176,2)</f>
        <v>0</v>
      </c>
      <c r="K176" s="227" t="s">
        <v>1</v>
      </c>
      <c r="L176" s="232"/>
      <c r="M176" s="233" t="s">
        <v>1</v>
      </c>
      <c r="N176" s="234" t="s">
        <v>40</v>
      </c>
      <c r="O176" s="77"/>
      <c r="P176" s="181">
        <f>O176*H176</f>
        <v>0</v>
      </c>
      <c r="Q176" s="181">
        <v>0</v>
      </c>
      <c r="R176" s="181">
        <f>Q176*H176</f>
        <v>0</v>
      </c>
      <c r="S176" s="181">
        <v>0</v>
      </c>
      <c r="T176" s="182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83" t="s">
        <v>168</v>
      </c>
      <c r="AT176" s="183" t="s">
        <v>427</v>
      </c>
      <c r="AU176" s="183" t="s">
        <v>83</v>
      </c>
      <c r="AY176" s="19" t="s">
        <v>129</v>
      </c>
      <c r="BE176" s="184">
        <f>IF(N176="základní",J176,0)</f>
        <v>0</v>
      </c>
      <c r="BF176" s="184">
        <f>IF(N176="snížená",J176,0)</f>
        <v>0</v>
      </c>
      <c r="BG176" s="184">
        <f>IF(N176="zákl. přenesená",J176,0)</f>
        <v>0</v>
      </c>
      <c r="BH176" s="184">
        <f>IF(N176="sníž. přenesená",J176,0)</f>
        <v>0</v>
      </c>
      <c r="BI176" s="184">
        <f>IF(N176="nulová",J176,0)</f>
        <v>0</v>
      </c>
      <c r="BJ176" s="19" t="s">
        <v>83</v>
      </c>
      <c r="BK176" s="184">
        <f>ROUND(I176*H176,2)</f>
        <v>0</v>
      </c>
      <c r="BL176" s="19" t="s">
        <v>149</v>
      </c>
      <c r="BM176" s="183" t="s">
        <v>1324</v>
      </c>
    </row>
    <row r="177" s="12" customFormat="1" ht="25.92" customHeight="1">
      <c r="A177" s="12"/>
      <c r="B177" s="158"/>
      <c r="C177" s="12"/>
      <c r="D177" s="159" t="s">
        <v>74</v>
      </c>
      <c r="E177" s="160" t="s">
        <v>1199</v>
      </c>
      <c r="F177" s="160" t="s">
        <v>1200</v>
      </c>
      <c r="G177" s="12"/>
      <c r="H177" s="12"/>
      <c r="I177" s="161"/>
      <c r="J177" s="162">
        <f>BK177</f>
        <v>0</v>
      </c>
      <c r="K177" s="12"/>
      <c r="L177" s="158"/>
      <c r="M177" s="163"/>
      <c r="N177" s="164"/>
      <c r="O177" s="164"/>
      <c r="P177" s="165">
        <f>SUM(P178:P185)</f>
        <v>0</v>
      </c>
      <c r="Q177" s="164"/>
      <c r="R177" s="165">
        <f>SUM(R178:R185)</f>
        <v>0</v>
      </c>
      <c r="S177" s="164"/>
      <c r="T177" s="166">
        <f>SUM(T178:T185)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159" t="s">
        <v>83</v>
      </c>
      <c r="AT177" s="167" t="s">
        <v>74</v>
      </c>
      <c r="AU177" s="167" t="s">
        <v>75</v>
      </c>
      <c r="AY177" s="159" t="s">
        <v>129</v>
      </c>
      <c r="BK177" s="168">
        <f>SUM(BK178:BK185)</f>
        <v>0</v>
      </c>
    </row>
    <row r="178" s="2" customFormat="1" ht="24.15" customHeight="1">
      <c r="A178" s="38"/>
      <c r="B178" s="171"/>
      <c r="C178" s="172" t="s">
        <v>479</v>
      </c>
      <c r="D178" s="172" t="s">
        <v>132</v>
      </c>
      <c r="E178" s="173" t="s">
        <v>1325</v>
      </c>
      <c r="F178" s="174" t="s">
        <v>1326</v>
      </c>
      <c r="G178" s="175" t="s">
        <v>1327</v>
      </c>
      <c r="H178" s="176">
        <v>1</v>
      </c>
      <c r="I178" s="177"/>
      <c r="J178" s="178">
        <f>ROUND(I178*H178,2)</f>
        <v>0</v>
      </c>
      <c r="K178" s="174" t="s">
        <v>1</v>
      </c>
      <c r="L178" s="39"/>
      <c r="M178" s="179" t="s">
        <v>1</v>
      </c>
      <c r="N178" s="180" t="s">
        <v>40</v>
      </c>
      <c r="O178" s="77"/>
      <c r="P178" s="181">
        <f>O178*H178</f>
        <v>0</v>
      </c>
      <c r="Q178" s="181">
        <v>0</v>
      </c>
      <c r="R178" s="181">
        <f>Q178*H178</f>
        <v>0</v>
      </c>
      <c r="S178" s="181">
        <v>0</v>
      </c>
      <c r="T178" s="182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183" t="s">
        <v>149</v>
      </c>
      <c r="AT178" s="183" t="s">
        <v>132</v>
      </c>
      <c r="AU178" s="183" t="s">
        <v>83</v>
      </c>
      <c r="AY178" s="19" t="s">
        <v>129</v>
      </c>
      <c r="BE178" s="184">
        <f>IF(N178="základní",J178,0)</f>
        <v>0</v>
      </c>
      <c r="BF178" s="184">
        <f>IF(N178="snížená",J178,0)</f>
        <v>0</v>
      </c>
      <c r="BG178" s="184">
        <f>IF(N178="zákl. přenesená",J178,0)</f>
        <v>0</v>
      </c>
      <c r="BH178" s="184">
        <f>IF(N178="sníž. přenesená",J178,0)</f>
        <v>0</v>
      </c>
      <c r="BI178" s="184">
        <f>IF(N178="nulová",J178,0)</f>
        <v>0</v>
      </c>
      <c r="BJ178" s="19" t="s">
        <v>83</v>
      </c>
      <c r="BK178" s="184">
        <f>ROUND(I178*H178,2)</f>
        <v>0</v>
      </c>
      <c r="BL178" s="19" t="s">
        <v>149</v>
      </c>
      <c r="BM178" s="183" t="s">
        <v>1328</v>
      </c>
    </row>
    <row r="179" s="2" customFormat="1" ht="24.15" customHeight="1">
      <c r="A179" s="38"/>
      <c r="B179" s="171"/>
      <c r="C179" s="172" t="s">
        <v>485</v>
      </c>
      <c r="D179" s="172" t="s">
        <v>132</v>
      </c>
      <c r="E179" s="173" t="s">
        <v>1329</v>
      </c>
      <c r="F179" s="174" t="s">
        <v>1330</v>
      </c>
      <c r="G179" s="175" t="s">
        <v>1327</v>
      </c>
      <c r="H179" s="176">
        <v>1</v>
      </c>
      <c r="I179" s="177"/>
      <c r="J179" s="178">
        <f>ROUND(I179*H179,2)</f>
        <v>0</v>
      </c>
      <c r="K179" s="174" t="s">
        <v>1</v>
      </c>
      <c r="L179" s="39"/>
      <c r="M179" s="179" t="s">
        <v>1</v>
      </c>
      <c r="N179" s="180" t="s">
        <v>40</v>
      </c>
      <c r="O179" s="77"/>
      <c r="P179" s="181">
        <f>O179*H179</f>
        <v>0</v>
      </c>
      <c r="Q179" s="181">
        <v>0</v>
      </c>
      <c r="R179" s="181">
        <f>Q179*H179</f>
        <v>0</v>
      </c>
      <c r="S179" s="181">
        <v>0</v>
      </c>
      <c r="T179" s="182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83" t="s">
        <v>149</v>
      </c>
      <c r="AT179" s="183" t="s">
        <v>132</v>
      </c>
      <c r="AU179" s="183" t="s">
        <v>83</v>
      </c>
      <c r="AY179" s="19" t="s">
        <v>129</v>
      </c>
      <c r="BE179" s="184">
        <f>IF(N179="základní",J179,0)</f>
        <v>0</v>
      </c>
      <c r="BF179" s="184">
        <f>IF(N179="snížená",J179,0)</f>
        <v>0</v>
      </c>
      <c r="BG179" s="184">
        <f>IF(N179="zákl. přenesená",J179,0)</f>
        <v>0</v>
      </c>
      <c r="BH179" s="184">
        <f>IF(N179="sníž. přenesená",J179,0)</f>
        <v>0</v>
      </c>
      <c r="BI179" s="184">
        <f>IF(N179="nulová",J179,0)</f>
        <v>0</v>
      </c>
      <c r="BJ179" s="19" t="s">
        <v>83</v>
      </c>
      <c r="BK179" s="184">
        <f>ROUND(I179*H179,2)</f>
        <v>0</v>
      </c>
      <c r="BL179" s="19" t="s">
        <v>149</v>
      </c>
      <c r="BM179" s="183" t="s">
        <v>1331</v>
      </c>
    </row>
    <row r="180" s="2" customFormat="1" ht="24.15" customHeight="1">
      <c r="A180" s="38"/>
      <c r="B180" s="171"/>
      <c r="C180" s="172" t="s">
        <v>490</v>
      </c>
      <c r="D180" s="172" t="s">
        <v>132</v>
      </c>
      <c r="E180" s="173" t="s">
        <v>1332</v>
      </c>
      <c r="F180" s="174" t="s">
        <v>1333</v>
      </c>
      <c r="G180" s="175" t="s">
        <v>1327</v>
      </c>
      <c r="H180" s="176">
        <v>1</v>
      </c>
      <c r="I180" s="177"/>
      <c r="J180" s="178">
        <f>ROUND(I180*H180,2)</f>
        <v>0</v>
      </c>
      <c r="K180" s="174" t="s">
        <v>1</v>
      </c>
      <c r="L180" s="39"/>
      <c r="M180" s="179" t="s">
        <v>1</v>
      </c>
      <c r="N180" s="180" t="s">
        <v>40</v>
      </c>
      <c r="O180" s="77"/>
      <c r="P180" s="181">
        <f>O180*H180</f>
        <v>0</v>
      </c>
      <c r="Q180" s="181">
        <v>0</v>
      </c>
      <c r="R180" s="181">
        <f>Q180*H180</f>
        <v>0</v>
      </c>
      <c r="S180" s="181">
        <v>0</v>
      </c>
      <c r="T180" s="182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183" t="s">
        <v>149</v>
      </c>
      <c r="AT180" s="183" t="s">
        <v>132</v>
      </c>
      <c r="AU180" s="183" t="s">
        <v>83</v>
      </c>
      <c r="AY180" s="19" t="s">
        <v>129</v>
      </c>
      <c r="BE180" s="184">
        <f>IF(N180="základní",J180,0)</f>
        <v>0</v>
      </c>
      <c r="BF180" s="184">
        <f>IF(N180="snížená",J180,0)</f>
        <v>0</v>
      </c>
      <c r="BG180" s="184">
        <f>IF(N180="zákl. přenesená",J180,0)</f>
        <v>0</v>
      </c>
      <c r="BH180" s="184">
        <f>IF(N180="sníž. přenesená",J180,0)</f>
        <v>0</v>
      </c>
      <c r="BI180" s="184">
        <f>IF(N180="nulová",J180,0)</f>
        <v>0</v>
      </c>
      <c r="BJ180" s="19" t="s">
        <v>83</v>
      </c>
      <c r="BK180" s="184">
        <f>ROUND(I180*H180,2)</f>
        <v>0</v>
      </c>
      <c r="BL180" s="19" t="s">
        <v>149</v>
      </c>
      <c r="BM180" s="183" t="s">
        <v>1334</v>
      </c>
    </row>
    <row r="181" s="2" customFormat="1" ht="24.15" customHeight="1">
      <c r="A181" s="38"/>
      <c r="B181" s="171"/>
      <c r="C181" s="172" t="s">
        <v>495</v>
      </c>
      <c r="D181" s="172" t="s">
        <v>132</v>
      </c>
      <c r="E181" s="173" t="s">
        <v>1335</v>
      </c>
      <c r="F181" s="174" t="s">
        <v>1336</v>
      </c>
      <c r="G181" s="175" t="s">
        <v>1327</v>
      </c>
      <c r="H181" s="176">
        <v>1</v>
      </c>
      <c r="I181" s="177"/>
      <c r="J181" s="178">
        <f>ROUND(I181*H181,2)</f>
        <v>0</v>
      </c>
      <c r="K181" s="174" t="s">
        <v>1</v>
      </c>
      <c r="L181" s="39"/>
      <c r="M181" s="179" t="s">
        <v>1</v>
      </c>
      <c r="N181" s="180" t="s">
        <v>40</v>
      </c>
      <c r="O181" s="77"/>
      <c r="P181" s="181">
        <f>O181*H181</f>
        <v>0</v>
      </c>
      <c r="Q181" s="181">
        <v>0</v>
      </c>
      <c r="R181" s="181">
        <f>Q181*H181</f>
        <v>0</v>
      </c>
      <c r="S181" s="181">
        <v>0</v>
      </c>
      <c r="T181" s="182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183" t="s">
        <v>149</v>
      </c>
      <c r="AT181" s="183" t="s">
        <v>132</v>
      </c>
      <c r="AU181" s="183" t="s">
        <v>83</v>
      </c>
      <c r="AY181" s="19" t="s">
        <v>129</v>
      </c>
      <c r="BE181" s="184">
        <f>IF(N181="základní",J181,0)</f>
        <v>0</v>
      </c>
      <c r="BF181" s="184">
        <f>IF(N181="snížená",J181,0)</f>
        <v>0</v>
      </c>
      <c r="BG181" s="184">
        <f>IF(N181="zákl. přenesená",J181,0)</f>
        <v>0</v>
      </c>
      <c r="BH181" s="184">
        <f>IF(N181="sníž. přenesená",J181,0)</f>
        <v>0</v>
      </c>
      <c r="BI181" s="184">
        <f>IF(N181="nulová",J181,0)</f>
        <v>0</v>
      </c>
      <c r="BJ181" s="19" t="s">
        <v>83</v>
      </c>
      <c r="BK181" s="184">
        <f>ROUND(I181*H181,2)</f>
        <v>0</v>
      </c>
      <c r="BL181" s="19" t="s">
        <v>149</v>
      </c>
      <c r="BM181" s="183" t="s">
        <v>1337</v>
      </c>
    </row>
    <row r="182" s="2" customFormat="1" ht="24.15" customHeight="1">
      <c r="A182" s="38"/>
      <c r="B182" s="171"/>
      <c r="C182" s="172" t="s">
        <v>500</v>
      </c>
      <c r="D182" s="172" t="s">
        <v>132</v>
      </c>
      <c r="E182" s="173" t="s">
        <v>1338</v>
      </c>
      <c r="F182" s="174" t="s">
        <v>1339</v>
      </c>
      <c r="G182" s="175" t="s">
        <v>1327</v>
      </c>
      <c r="H182" s="176">
        <v>1</v>
      </c>
      <c r="I182" s="177"/>
      <c r="J182" s="178">
        <f>ROUND(I182*H182,2)</f>
        <v>0</v>
      </c>
      <c r="K182" s="174" t="s">
        <v>1</v>
      </c>
      <c r="L182" s="39"/>
      <c r="M182" s="179" t="s">
        <v>1</v>
      </c>
      <c r="N182" s="180" t="s">
        <v>40</v>
      </c>
      <c r="O182" s="77"/>
      <c r="P182" s="181">
        <f>O182*H182</f>
        <v>0</v>
      </c>
      <c r="Q182" s="181">
        <v>0</v>
      </c>
      <c r="R182" s="181">
        <f>Q182*H182</f>
        <v>0</v>
      </c>
      <c r="S182" s="181">
        <v>0</v>
      </c>
      <c r="T182" s="182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183" t="s">
        <v>149</v>
      </c>
      <c r="AT182" s="183" t="s">
        <v>132</v>
      </c>
      <c r="AU182" s="183" t="s">
        <v>83</v>
      </c>
      <c r="AY182" s="19" t="s">
        <v>129</v>
      </c>
      <c r="BE182" s="184">
        <f>IF(N182="základní",J182,0)</f>
        <v>0</v>
      </c>
      <c r="BF182" s="184">
        <f>IF(N182="snížená",J182,0)</f>
        <v>0</v>
      </c>
      <c r="BG182" s="184">
        <f>IF(N182="zákl. přenesená",J182,0)</f>
        <v>0</v>
      </c>
      <c r="BH182" s="184">
        <f>IF(N182="sníž. přenesená",J182,0)</f>
        <v>0</v>
      </c>
      <c r="BI182" s="184">
        <f>IF(N182="nulová",J182,0)</f>
        <v>0</v>
      </c>
      <c r="BJ182" s="19" t="s">
        <v>83</v>
      </c>
      <c r="BK182" s="184">
        <f>ROUND(I182*H182,2)</f>
        <v>0</v>
      </c>
      <c r="BL182" s="19" t="s">
        <v>149</v>
      </c>
      <c r="BM182" s="183" t="s">
        <v>1340</v>
      </c>
    </row>
    <row r="183" s="2" customFormat="1" ht="24.15" customHeight="1">
      <c r="A183" s="38"/>
      <c r="B183" s="171"/>
      <c r="C183" s="172" t="s">
        <v>505</v>
      </c>
      <c r="D183" s="172" t="s">
        <v>132</v>
      </c>
      <c r="E183" s="173" t="s">
        <v>1341</v>
      </c>
      <c r="F183" s="174" t="s">
        <v>1217</v>
      </c>
      <c r="G183" s="175" t="s">
        <v>1327</v>
      </c>
      <c r="H183" s="176">
        <v>1</v>
      </c>
      <c r="I183" s="177"/>
      <c r="J183" s="178">
        <f>ROUND(I183*H183,2)</f>
        <v>0</v>
      </c>
      <c r="K183" s="174" t="s">
        <v>1</v>
      </c>
      <c r="L183" s="39"/>
      <c r="M183" s="179" t="s">
        <v>1</v>
      </c>
      <c r="N183" s="180" t="s">
        <v>40</v>
      </c>
      <c r="O183" s="77"/>
      <c r="P183" s="181">
        <f>O183*H183</f>
        <v>0</v>
      </c>
      <c r="Q183" s="181">
        <v>0</v>
      </c>
      <c r="R183" s="181">
        <f>Q183*H183</f>
        <v>0</v>
      </c>
      <c r="S183" s="181">
        <v>0</v>
      </c>
      <c r="T183" s="182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183" t="s">
        <v>149</v>
      </c>
      <c r="AT183" s="183" t="s">
        <v>132</v>
      </c>
      <c r="AU183" s="183" t="s">
        <v>83</v>
      </c>
      <c r="AY183" s="19" t="s">
        <v>129</v>
      </c>
      <c r="BE183" s="184">
        <f>IF(N183="základní",J183,0)</f>
        <v>0</v>
      </c>
      <c r="BF183" s="184">
        <f>IF(N183="snížená",J183,0)</f>
        <v>0</v>
      </c>
      <c r="BG183" s="184">
        <f>IF(N183="zákl. přenesená",J183,0)</f>
        <v>0</v>
      </c>
      <c r="BH183" s="184">
        <f>IF(N183="sníž. přenesená",J183,0)</f>
        <v>0</v>
      </c>
      <c r="BI183" s="184">
        <f>IF(N183="nulová",J183,0)</f>
        <v>0</v>
      </c>
      <c r="BJ183" s="19" t="s">
        <v>83</v>
      </c>
      <c r="BK183" s="184">
        <f>ROUND(I183*H183,2)</f>
        <v>0</v>
      </c>
      <c r="BL183" s="19" t="s">
        <v>149</v>
      </c>
      <c r="BM183" s="183" t="s">
        <v>1342</v>
      </c>
    </row>
    <row r="184" s="2" customFormat="1" ht="24.15" customHeight="1">
      <c r="A184" s="38"/>
      <c r="B184" s="171"/>
      <c r="C184" s="172" t="s">
        <v>511</v>
      </c>
      <c r="D184" s="172" t="s">
        <v>132</v>
      </c>
      <c r="E184" s="173" t="s">
        <v>1343</v>
      </c>
      <c r="F184" s="174" t="s">
        <v>1344</v>
      </c>
      <c r="G184" s="175" t="s">
        <v>1327</v>
      </c>
      <c r="H184" s="176">
        <v>1</v>
      </c>
      <c r="I184" s="177"/>
      <c r="J184" s="178">
        <f>ROUND(I184*H184,2)</f>
        <v>0</v>
      </c>
      <c r="K184" s="174" t="s">
        <v>1</v>
      </c>
      <c r="L184" s="39"/>
      <c r="M184" s="179" t="s">
        <v>1</v>
      </c>
      <c r="N184" s="180" t="s">
        <v>40</v>
      </c>
      <c r="O184" s="77"/>
      <c r="P184" s="181">
        <f>O184*H184</f>
        <v>0</v>
      </c>
      <c r="Q184" s="181">
        <v>0</v>
      </c>
      <c r="R184" s="181">
        <f>Q184*H184</f>
        <v>0</v>
      </c>
      <c r="S184" s="181">
        <v>0</v>
      </c>
      <c r="T184" s="182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183" t="s">
        <v>149</v>
      </c>
      <c r="AT184" s="183" t="s">
        <v>132</v>
      </c>
      <c r="AU184" s="183" t="s">
        <v>83</v>
      </c>
      <c r="AY184" s="19" t="s">
        <v>129</v>
      </c>
      <c r="BE184" s="184">
        <f>IF(N184="základní",J184,0)</f>
        <v>0</v>
      </c>
      <c r="BF184" s="184">
        <f>IF(N184="snížená",J184,0)</f>
        <v>0</v>
      </c>
      <c r="BG184" s="184">
        <f>IF(N184="zákl. přenesená",J184,0)</f>
        <v>0</v>
      </c>
      <c r="BH184" s="184">
        <f>IF(N184="sníž. přenesená",J184,0)</f>
        <v>0</v>
      </c>
      <c r="BI184" s="184">
        <f>IF(N184="nulová",J184,0)</f>
        <v>0</v>
      </c>
      <c r="BJ184" s="19" t="s">
        <v>83</v>
      </c>
      <c r="BK184" s="184">
        <f>ROUND(I184*H184,2)</f>
        <v>0</v>
      </c>
      <c r="BL184" s="19" t="s">
        <v>149</v>
      </c>
      <c r="BM184" s="183" t="s">
        <v>1345</v>
      </c>
    </row>
    <row r="185" s="2" customFormat="1" ht="24.15" customHeight="1">
      <c r="A185" s="38"/>
      <c r="B185" s="171"/>
      <c r="C185" s="172" t="s">
        <v>517</v>
      </c>
      <c r="D185" s="172" t="s">
        <v>132</v>
      </c>
      <c r="E185" s="173" t="s">
        <v>1346</v>
      </c>
      <c r="F185" s="174" t="s">
        <v>1347</v>
      </c>
      <c r="G185" s="175" t="s">
        <v>1327</v>
      </c>
      <c r="H185" s="176">
        <v>1</v>
      </c>
      <c r="I185" s="177"/>
      <c r="J185" s="178">
        <f>ROUND(I185*H185,2)</f>
        <v>0</v>
      </c>
      <c r="K185" s="174" t="s">
        <v>1</v>
      </c>
      <c r="L185" s="39"/>
      <c r="M185" s="194" t="s">
        <v>1</v>
      </c>
      <c r="N185" s="195" t="s">
        <v>40</v>
      </c>
      <c r="O185" s="196"/>
      <c r="P185" s="197">
        <f>O185*H185</f>
        <v>0</v>
      </c>
      <c r="Q185" s="197">
        <v>0</v>
      </c>
      <c r="R185" s="197">
        <f>Q185*H185</f>
        <v>0</v>
      </c>
      <c r="S185" s="197">
        <v>0</v>
      </c>
      <c r="T185" s="19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183" t="s">
        <v>149</v>
      </c>
      <c r="AT185" s="183" t="s">
        <v>132</v>
      </c>
      <c r="AU185" s="183" t="s">
        <v>83</v>
      </c>
      <c r="AY185" s="19" t="s">
        <v>129</v>
      </c>
      <c r="BE185" s="184">
        <f>IF(N185="základní",J185,0)</f>
        <v>0</v>
      </c>
      <c r="BF185" s="184">
        <f>IF(N185="snížená",J185,0)</f>
        <v>0</v>
      </c>
      <c r="BG185" s="184">
        <f>IF(N185="zákl. přenesená",J185,0)</f>
        <v>0</v>
      </c>
      <c r="BH185" s="184">
        <f>IF(N185="sníž. přenesená",J185,0)</f>
        <v>0</v>
      </c>
      <c r="BI185" s="184">
        <f>IF(N185="nulová",J185,0)</f>
        <v>0</v>
      </c>
      <c r="BJ185" s="19" t="s">
        <v>83</v>
      </c>
      <c r="BK185" s="184">
        <f>ROUND(I185*H185,2)</f>
        <v>0</v>
      </c>
      <c r="BL185" s="19" t="s">
        <v>149</v>
      </c>
      <c r="BM185" s="183" t="s">
        <v>1348</v>
      </c>
    </row>
    <row r="186" s="2" customFormat="1" ht="6.96" customHeight="1">
      <c r="A186" s="38"/>
      <c r="B186" s="60"/>
      <c r="C186" s="61"/>
      <c r="D186" s="61"/>
      <c r="E186" s="61"/>
      <c r="F186" s="61"/>
      <c r="G186" s="61"/>
      <c r="H186" s="61"/>
      <c r="I186" s="61"/>
      <c r="J186" s="61"/>
      <c r="K186" s="61"/>
      <c r="L186" s="39"/>
      <c r="M186" s="38"/>
      <c r="O186" s="38"/>
      <c r="P186" s="38"/>
      <c r="Q186" s="38"/>
      <c r="R186" s="38"/>
      <c r="S186" s="38"/>
      <c r="T186" s="38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</row>
  </sheetData>
  <autoFilter ref="C119:K185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Miroslava Sýkorová</dc:creator>
  <cp:lastModifiedBy>Miroslava Sýkorová</cp:lastModifiedBy>
  <dcterms:created xsi:type="dcterms:W3CDTF">2025-04-04T11:02:56Z</dcterms:created>
  <dcterms:modified xsi:type="dcterms:W3CDTF">2025-04-04T11:03:00Z</dcterms:modified>
</cp:coreProperties>
</file>